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1570" windowHeight="7485"/>
  </bookViews>
  <sheets>
    <sheet name="Лист1" sheetId="1" r:id="rId1"/>
  </sheets>
  <definedNames>
    <definedName name="_xlnm.Print_Titles" localSheetId="0">Лист1!$3:$7</definedName>
    <definedName name="_xlnm.Print_Area" localSheetId="0">Лист1!$A$1:$S$216</definedName>
  </definedNames>
  <calcPr calcId="145621"/>
</workbook>
</file>

<file path=xl/calcChain.xml><?xml version="1.0" encoding="utf-8"?>
<calcChain xmlns="http://schemas.openxmlformats.org/spreadsheetml/2006/main">
  <c r="E170" i="1" l="1"/>
  <c r="F170" i="1" s="1"/>
  <c r="D180" i="1" l="1"/>
  <c r="E180" i="1"/>
  <c r="E197" i="1"/>
  <c r="E195" i="1"/>
  <c r="F195" i="1" s="1"/>
  <c r="E188" i="1"/>
  <c r="F188" i="1" s="1"/>
  <c r="E177" i="1"/>
  <c r="E175" i="1"/>
  <c r="E168" i="1"/>
  <c r="F168" i="1" s="1"/>
  <c r="E166" i="1"/>
  <c r="F166" i="1" s="1"/>
  <c r="J19" i="1"/>
  <c r="E15" i="1"/>
  <c r="F180" i="1" l="1"/>
  <c r="F190" i="1"/>
  <c r="F153" i="1"/>
  <c r="F147" i="1"/>
  <c r="F143" i="1"/>
  <c r="F124" i="1"/>
  <c r="F107" i="1"/>
  <c r="F97" i="1"/>
  <c r="F79" i="1"/>
  <c r="F78" i="1"/>
  <c r="F62" i="1"/>
  <c r="J179" i="1" l="1"/>
  <c r="I179" i="1"/>
  <c r="H179" i="1"/>
  <c r="G179" i="1"/>
  <c r="E179" i="1"/>
  <c r="D179" i="1"/>
  <c r="K179" i="1"/>
  <c r="J174" i="1"/>
  <c r="I174" i="1"/>
  <c r="H174" i="1"/>
  <c r="G174" i="1"/>
  <c r="E174" i="1"/>
  <c r="D174" i="1"/>
  <c r="J152" i="1"/>
  <c r="I152" i="1"/>
  <c r="E152" i="1"/>
  <c r="D152" i="1"/>
  <c r="J104" i="1"/>
  <c r="I104" i="1"/>
  <c r="H104" i="1"/>
  <c r="G104" i="1"/>
  <c r="E104" i="1"/>
  <c r="D104" i="1"/>
  <c r="J50" i="1"/>
  <c r="I50" i="1"/>
  <c r="E50" i="1"/>
  <c r="D50" i="1"/>
  <c r="J35" i="1"/>
  <c r="I35" i="1"/>
  <c r="H35" i="1"/>
  <c r="G35" i="1"/>
  <c r="E35" i="1"/>
  <c r="D35" i="1"/>
  <c r="I19" i="1"/>
  <c r="H19" i="1"/>
  <c r="G19" i="1"/>
  <c r="E19" i="1"/>
  <c r="D19" i="1"/>
  <c r="F19" i="1" l="1"/>
  <c r="F179" i="1"/>
  <c r="F35" i="1"/>
  <c r="F152" i="1"/>
  <c r="F50" i="1"/>
  <c r="F104" i="1"/>
  <c r="N179" i="1"/>
  <c r="M179" i="1"/>
  <c r="L179" i="1"/>
  <c r="N174" i="1"/>
  <c r="M174" i="1"/>
  <c r="L174" i="1"/>
  <c r="K174" i="1"/>
  <c r="N165" i="1"/>
  <c r="M165" i="1"/>
  <c r="L165" i="1"/>
  <c r="K165" i="1"/>
  <c r="J165" i="1"/>
  <c r="I165" i="1"/>
  <c r="H165" i="1"/>
  <c r="G165" i="1"/>
  <c r="E165" i="1"/>
  <c r="D165" i="1"/>
  <c r="N141" i="1"/>
  <c r="M141" i="1"/>
  <c r="L141" i="1"/>
  <c r="K141" i="1"/>
  <c r="J141" i="1"/>
  <c r="I141" i="1"/>
  <c r="H141" i="1"/>
  <c r="G141" i="1"/>
  <c r="E141" i="1"/>
  <c r="D141" i="1"/>
  <c r="D202" i="1" s="1"/>
  <c r="N104" i="1"/>
  <c r="M104" i="1"/>
  <c r="L104" i="1"/>
  <c r="K104" i="1"/>
  <c r="N66" i="1"/>
  <c r="M66" i="1"/>
  <c r="L66" i="1"/>
  <c r="K66" i="1"/>
  <c r="J66" i="1"/>
  <c r="I66" i="1"/>
  <c r="H66" i="1"/>
  <c r="G66" i="1"/>
  <c r="E66" i="1"/>
  <c r="D66" i="1"/>
  <c r="N58" i="1"/>
  <c r="M58" i="1"/>
  <c r="L58" i="1"/>
  <c r="K58" i="1"/>
  <c r="J58" i="1"/>
  <c r="I58" i="1"/>
  <c r="H58" i="1"/>
  <c r="G58" i="1"/>
  <c r="E58" i="1"/>
  <c r="D58" i="1"/>
  <c r="N45" i="1"/>
  <c r="M45" i="1"/>
  <c r="L45" i="1"/>
  <c r="K45" i="1"/>
  <c r="J45" i="1"/>
  <c r="I45" i="1"/>
  <c r="H45" i="1"/>
  <c r="G45" i="1"/>
  <c r="E45" i="1"/>
  <c r="D45" i="1"/>
  <c r="N19" i="1"/>
  <c r="M19" i="1"/>
  <c r="L19" i="1"/>
  <c r="K19" i="1"/>
  <c r="N9" i="1"/>
  <c r="M9" i="1"/>
  <c r="L9" i="1"/>
  <c r="K9" i="1"/>
  <c r="J9" i="1"/>
  <c r="I9" i="1"/>
  <c r="H9" i="1"/>
  <c r="G9" i="1"/>
  <c r="E9" i="1"/>
  <c r="D9" i="1"/>
  <c r="J134" i="1"/>
  <c r="I134" i="1"/>
  <c r="E134" i="1"/>
  <c r="D134" i="1"/>
  <c r="F165" i="1" l="1"/>
  <c r="J202" i="1"/>
  <c r="F58" i="1"/>
  <c r="F141" i="1"/>
  <c r="I202" i="1"/>
  <c r="N152" i="1"/>
  <c r="N202" i="1" s="1"/>
  <c r="M152" i="1"/>
  <c r="M202" i="1" s="1"/>
  <c r="L152" i="1"/>
  <c r="L202" i="1" s="1"/>
  <c r="K152" i="1"/>
  <c r="K202" i="1" s="1"/>
  <c r="H152" i="1"/>
  <c r="H202" i="1" s="1"/>
  <c r="G152" i="1"/>
  <c r="G202" i="1" s="1"/>
  <c r="E202" i="1" l="1"/>
  <c r="F202" i="1" s="1"/>
  <c r="N111" i="1"/>
  <c r="M111" i="1"/>
  <c r="L111" i="1"/>
  <c r="K111" i="1"/>
  <c r="J111" i="1"/>
  <c r="H111" i="1"/>
  <c r="G111" i="1"/>
  <c r="E111" i="1"/>
  <c r="N96" i="1"/>
  <c r="M96" i="1"/>
  <c r="L96" i="1"/>
  <c r="K96" i="1"/>
  <c r="J96" i="1"/>
  <c r="I96" i="1"/>
  <c r="H96" i="1"/>
  <c r="G96" i="1"/>
  <c r="E96" i="1"/>
  <c r="D96" i="1"/>
  <c r="N86" i="1"/>
  <c r="M86" i="1"/>
  <c r="L86" i="1"/>
  <c r="K86" i="1"/>
  <c r="J86" i="1"/>
  <c r="I86" i="1"/>
  <c r="H86" i="1"/>
  <c r="G86" i="1"/>
  <c r="E86" i="1"/>
  <c r="D86" i="1"/>
  <c r="F96" i="1" l="1"/>
  <c r="F86" i="1"/>
  <c r="E116" i="1"/>
  <c r="I116" i="1"/>
  <c r="J116" i="1"/>
  <c r="H116" i="1"/>
  <c r="G116" i="1"/>
  <c r="I64" i="1" l="1"/>
  <c r="H64" i="1"/>
  <c r="G64" i="1"/>
  <c r="E64" i="1"/>
  <c r="D64" i="1"/>
  <c r="F64" i="1" l="1"/>
  <c r="N116" i="1"/>
  <c r="M116" i="1"/>
  <c r="L116" i="1"/>
  <c r="K116" i="1"/>
  <c r="N64" i="1" l="1"/>
  <c r="N203" i="1" s="1"/>
  <c r="M64" i="1"/>
  <c r="M203" i="1" s="1"/>
  <c r="K64" i="1"/>
  <c r="K203" i="1" s="1"/>
  <c r="L64" i="1"/>
  <c r="L203" i="1" s="1"/>
  <c r="H139" i="1" l="1"/>
  <c r="H203" i="1" s="1"/>
  <c r="G139" i="1"/>
  <c r="G203" i="1" s="1"/>
  <c r="J118" i="1"/>
  <c r="I118" i="1"/>
  <c r="E118" i="1"/>
  <c r="D118" i="1"/>
  <c r="F118" i="1" l="1"/>
  <c r="D116" i="1"/>
  <c r="F116" i="1" s="1"/>
  <c r="D139" i="1"/>
  <c r="I139" i="1"/>
  <c r="I203" i="1" s="1"/>
  <c r="J139" i="1"/>
  <c r="E139" i="1"/>
  <c r="E203" i="1" l="1"/>
  <c r="F139" i="1"/>
  <c r="D203" i="1"/>
  <c r="F203" i="1" l="1"/>
  <c r="J64" i="1"/>
  <c r="J203" i="1" s="1"/>
</calcChain>
</file>

<file path=xl/sharedStrings.xml><?xml version="1.0" encoding="utf-8"?>
<sst xmlns="http://schemas.openxmlformats.org/spreadsheetml/2006/main" count="564" uniqueCount="382">
  <si>
    <t>Наименование основных мероприятий, мероприятий</t>
  </si>
  <si>
    <t>Ответственный исполнитель, соисполнитель</t>
  </si>
  <si>
    <t>Объем финансирования государственной программы (за отчетный период)</t>
  </si>
  <si>
    <t>Всего</t>
  </si>
  <si>
    <t>в том числе по источникам:</t>
  </si>
  <si>
    <t>федеральный бюджет</t>
  </si>
  <si>
    <t>бюджет Пензенской области</t>
  </si>
  <si>
    <t>внебюджетные источники</t>
  </si>
  <si>
    <t>кассовые расходы</t>
  </si>
  <si>
    <t>Основные этапы выполнения мероприятия и показатели реализации мероприятия, един. изм.</t>
  </si>
  <si>
    <t>Основное мероприятие</t>
  </si>
  <si>
    <t>в том числе:</t>
  </si>
  <si>
    <t>1.1.1.</t>
  </si>
  <si>
    <t>Итого по подпрограмме 1:</t>
  </si>
  <si>
    <t>2.1.1.</t>
  </si>
  <si>
    <t>Итого по подпрограмме 2:</t>
  </si>
  <si>
    <t>Всего по государственной программе:</t>
  </si>
  <si>
    <t>по мероприятиям, имеющим инновационную направленность</t>
  </si>
  <si>
    <t>1.1. "Сохранение, использование, популяризация и государственная охрана объектов культурного наследия"</t>
  </si>
  <si>
    <t>1.2.1.</t>
  </si>
  <si>
    <t>Обеспечение деятельности государственных библиотек Пензенской области</t>
  </si>
  <si>
    <t>Развитие музейного дела</t>
  </si>
  <si>
    <t>Обеспечение деятельности государственных музеев Пензенской области</t>
  </si>
  <si>
    <t>1.3.1.</t>
  </si>
  <si>
    <t>Церемония занесения лучших по профессиям и передовых предприятий на Галерею Почета и Славы Пензенской области</t>
  </si>
  <si>
    <t>Развитие архивного дела</t>
  </si>
  <si>
    <t>1.4.1.</t>
  </si>
  <si>
    <t xml:space="preserve">Обеспечение деятельности государственного архива
Пензенской области
</t>
  </si>
  <si>
    <t>2. Подпрограмма 2 "Искусство"</t>
  </si>
  <si>
    <t>Сохранение и развитие исполнительских искусств, поддержка современного изобразительного искусства"</t>
  </si>
  <si>
    <t>Обеспечение деятельности театрально-концертных государственных организаций Пензенской области</t>
  </si>
  <si>
    <t>Создание условий для кинопоказа лучших отечественных фильмов</t>
  </si>
  <si>
    <t>2.2.1.</t>
  </si>
  <si>
    <t>Организация кинопоказов</t>
  </si>
  <si>
    <t>Сохранение и развитие традиционной народной культуры, нематериального культурного наследия народов Российской Федерации</t>
  </si>
  <si>
    <t>2.3.1.</t>
  </si>
  <si>
    <t>Обеспечение деятельности государственных учреждений культуры и искусств, направленной на сохранение и развитие традиционной народной культуры, нематериального культурного наследия народов Российской Федерации</t>
  </si>
  <si>
    <t>Оказание методической и практической помощи клубно-досуговым муниципальным учреждениям культуры</t>
  </si>
  <si>
    <t>Поддержка творческих инициатив населения, а также деятелей культуры и искусства, организаций</t>
  </si>
  <si>
    <t>2.4.1.</t>
  </si>
  <si>
    <t>Организация творческих фестивалей</t>
  </si>
  <si>
    <t>Организация и проведение мероприятий, посвященных значимым событиям в культурной жизни Пензенской области и России, развитию культурного сотрудничества</t>
  </si>
  <si>
    <t>Проведение мероприятий в рамках культурного обмена</t>
  </si>
  <si>
    <t>2.5.1.</t>
  </si>
  <si>
    <t>Проведение мероприятий, посвященных значимым событиям в культурной жизни Пензенской области и России</t>
  </si>
  <si>
    <t>3. Подпрограмма 3 "Туризм"</t>
  </si>
  <si>
    <t>Развитие внутреннего туризма</t>
  </si>
  <si>
    <t>3.1.1.</t>
  </si>
  <si>
    <t>Развитие межрегионального и международного сотрудничества в сфере туризма</t>
  </si>
  <si>
    <t>3.2.1.</t>
  </si>
  <si>
    <t>4. Подпрограмма 4 "Обеспечение условий реализации программы"</t>
  </si>
  <si>
    <t>Создание условий для кадровой обеспеченности сферы культуры</t>
  </si>
  <si>
    <t>Обеспечение деятельности государственных профессиональных образовательных организаций</t>
  </si>
  <si>
    <t>4.1.1.</t>
  </si>
  <si>
    <t>Организация мероприятий (концертов, выставок)</t>
  </si>
  <si>
    <t>Выполнение государственных функций по выработке и реализации государственной политики, нормативно-правовому регулированию, контролю в сферах культуры и туристской деятельности, реализация мер по развитию информатизации отрасли</t>
  </si>
  <si>
    <t>4.3.1.</t>
  </si>
  <si>
    <t>Итого по подпрограмме 3:</t>
  </si>
  <si>
    <t>Итого по подпрограмме 4:</t>
  </si>
  <si>
    <t xml:space="preserve">план </t>
  </si>
  <si>
    <t>Основное мероприятие 1.2. "Развитие библиотечного дела"</t>
  </si>
  <si>
    <t xml:space="preserve">Проведение Лермонтовского праздника поэзии
</t>
  </si>
  <si>
    <t xml:space="preserve">Государственная поддержка комплексного развития муниципальных учреждений культуры
</t>
  </si>
  <si>
    <t>4.4.1.</t>
  </si>
  <si>
    <t>Министерство культуры и туризма Пензенской области</t>
  </si>
  <si>
    <t xml:space="preserve">Предоставление субсидий для оказания содействия некоммерческим организациям в проведении работ по воссозданию исторического облика объектов культурного наследия Пензенской области
</t>
  </si>
  <si>
    <t>Министерство культуры и туризма Пензенской области                ГБУК "Пензенский областной Дом народного творчества"</t>
  </si>
  <si>
    <t>Министерство культуры и туризма Пензенской области       ГБУК "Пензенский областной Дом народного творчества"</t>
  </si>
  <si>
    <t xml:space="preserve">Обеспечение деятельности аппарата Комитета по делам архивов Пензенской области
</t>
  </si>
  <si>
    <t xml:space="preserve">Разработка и изготовление подарочной, рекламно-информационной и сувенирной продукции, предназначенной
для продвижения турпродукта на российском и международном рынках и формирования привлекательного образа Пензенской области.
Изготовление рекламно-информационной продукции в виде буклетов, плакатов, компакт-дисков и баннерной продукции о туристском потенциале Пензенской области
</t>
  </si>
  <si>
    <t xml:space="preserve">Разработка и поддержание официального сайта "Туризм и отдых в Пензенской области" в информационно-телекоммуникационной сети "Интернет"
</t>
  </si>
  <si>
    <t xml:space="preserve">Проведение региональных, межрегиональных, всероссийских и международных туристских встреч, пресс-туров, рекламных туров, форумов, фестивалей, конференций, семинаров, совещаний, круглых столов, выставок
</t>
  </si>
  <si>
    <t xml:space="preserve">Министерство культуры и туризма Пензенской области,
ГБУК "Пензенский областной Дом народного творчества"
</t>
  </si>
  <si>
    <t xml:space="preserve">Осуществление мероприятий 
по государственной охране объектов культурного наследия на территории Пензенской области, в том числе разработка границ территории и предметов охраны памятников истории и культуры
</t>
  </si>
  <si>
    <t>Обеспечение деятельности аппарата Министерства культуры и туризма Пензенской области, финансовой деятельности государственных учреждений культуры</t>
  </si>
  <si>
    <t>Осуществление мероприятий по дополнительному профессиональному образованию государственных гражданских служащих Министерства культуры и туризма Пензенской области и работников государственных учреждений культуры Пензенской области</t>
  </si>
  <si>
    <t>Организация мероприятий по дополнительному профессиональному образованию государственных гражданских служащих Министерства культуры и туризма Пензенской области</t>
  </si>
  <si>
    <t>4.2.1.</t>
  </si>
  <si>
    <t>№ основного мероприятия (мероприятия) в соответствии с номером Перечня основных мероприятий, мероприятий государственной программы</t>
  </si>
  <si>
    <t>Выполнение основных этапов мероприятия и достижения показателей реализации мероприятия</t>
  </si>
  <si>
    <t>Отчет о ходе исполнения мероприятий с отражением конкретных, достигнутых результатов (выполненных работ, оказанных услуг и т.д.) с указанием един. изм.</t>
  </si>
  <si>
    <t>Возможные риски не реализации мероприятий, которые могут повлиять на выполнение целевого показателя установленного в рамках выполнения мероприятий</t>
  </si>
  <si>
    <t>Подпрограмма 1
"Наследие"</t>
  </si>
  <si>
    <t>Поддержка творческой деятельности и техническое оснащение государственных и муниципальных детских и кукольных театров</t>
  </si>
  <si>
    <t>Министерство строительства и дорожного хозяйства Пензенской области</t>
  </si>
  <si>
    <t>Издание книг пензенских авторов</t>
  </si>
  <si>
    <t>Проведение литературных праздников и конкурсов</t>
  </si>
  <si>
    <t>Проведение областных национальных праздников</t>
  </si>
  <si>
    <t xml:space="preserve">Поддержка творческой деятельности муниципальных театров в населенных пунктах с численностью населения до 
300 тысяч человек
</t>
  </si>
  <si>
    <t>план год</t>
  </si>
  <si>
    <t>план</t>
  </si>
  <si>
    <t xml:space="preserve">кассовые расходы </t>
  </si>
  <si>
    <t xml:space="preserve">процент освоения средств </t>
  </si>
  <si>
    <t>х</t>
  </si>
  <si>
    <t>1.1.1.1.</t>
  </si>
  <si>
    <t>1.1.1.2.</t>
  </si>
  <si>
    <t>1.1.1.3.</t>
  </si>
  <si>
    <t>1.2.1.1.</t>
  </si>
  <si>
    <t>1.2.1.5.</t>
  </si>
  <si>
    <t xml:space="preserve">Региональный проект "Цифровизация услуг и формирование информационного пространства в сфере культуры"
 ("Цифровая культура")
</t>
  </si>
  <si>
    <t xml:space="preserve">1.2.2.
(Н10-3)
</t>
  </si>
  <si>
    <t>1.2.2.1.</t>
  </si>
  <si>
    <t xml:space="preserve">
 Пополнение книжными памятниками фонда оцифрованных изданий Национальной электронной библиотеки
</t>
  </si>
  <si>
    <t>1.3.1.1.</t>
  </si>
  <si>
    <t>1.3.1.2.</t>
  </si>
  <si>
    <t>1.3.1.4.</t>
  </si>
  <si>
    <t>1.3.1.6.</t>
  </si>
  <si>
    <t>Региональный проект "Создание условий для реализации творческого потенциала нации" ("Творческие люди")</t>
  </si>
  <si>
    <t xml:space="preserve">
 Региональный проект "Создание условий для реализации творческого потенциала нации" ("Творческие люди")
</t>
  </si>
  <si>
    <t xml:space="preserve">Организация культурно-просветительских программ 
для школьников
</t>
  </si>
  <si>
    <t>1.3.3.1.</t>
  </si>
  <si>
    <t>1.4.1.1.</t>
  </si>
  <si>
    <t>1.4.1.3.</t>
  </si>
  <si>
    <t>2.1.1.1.</t>
  </si>
  <si>
    <t>2.1.1.2.</t>
  </si>
  <si>
    <t>Проведение торжественных мероприятий, посвященных государственным (всероссийским) праздникам</t>
  </si>
  <si>
    <t>2.2.1.1.</t>
  </si>
  <si>
    <t>2.3.1.1.</t>
  </si>
  <si>
    <t>2.3.1.3.</t>
  </si>
  <si>
    <t>2.3.1.2.</t>
  </si>
  <si>
    <t>2.4.1.1.</t>
  </si>
  <si>
    <t xml:space="preserve">2.4.2. 
(Н10-2)
</t>
  </si>
  <si>
    <t>Организация и проведение фестивалей детского творчества всех жанров</t>
  </si>
  <si>
    <t>2.4.2.2.</t>
  </si>
  <si>
    <t>2.5.1.1.</t>
  </si>
  <si>
    <t>2.5.1.2.</t>
  </si>
  <si>
    <t>3.1.1.1.</t>
  </si>
  <si>
    <t>3.1.1.2.</t>
  </si>
  <si>
    <t>3.1.1.3.</t>
  </si>
  <si>
    <t>3.1.1.4.</t>
  </si>
  <si>
    <t xml:space="preserve">Оснащение оборудованием, мебелью, оргтехникой, расходными материалами для организации работы по направлению "туризм", аренда помещений для проведения промоакций, затраты 
на организацию работы туристских информационных центров, аренда оборудования и площадей
</t>
  </si>
  <si>
    <t>3.1.1.5.</t>
  </si>
  <si>
    <t>3.2.1.1.</t>
  </si>
  <si>
    <t>4.1.1.1.</t>
  </si>
  <si>
    <t>4.1.1.2.</t>
  </si>
  <si>
    <t>4.2.1.1.</t>
  </si>
  <si>
    <t>4.2.1.2.</t>
  </si>
  <si>
    <t>4.3.1.1.</t>
  </si>
  <si>
    <t xml:space="preserve">4.3.2.
(Н10-2)
</t>
  </si>
  <si>
    <t>4.3.2.1.</t>
  </si>
  <si>
    <t>Повышение квалификации творческих и управленческих кадров в сфере культуры</t>
  </si>
  <si>
    <t>4.4.1.1.</t>
  </si>
  <si>
    <t xml:space="preserve">Обеспечение развития и укрепления материально-технической базы домов культуры в населенных пунктах 
с численностью населения до 50 тысяч человек
</t>
  </si>
  <si>
    <t>4.4.1.2.</t>
  </si>
  <si>
    <t>4.4.1.3.</t>
  </si>
  <si>
    <t xml:space="preserve">4.5.1.
(Н10-1)
</t>
  </si>
  <si>
    <t>Региональный проект "Обеспечение качественно нового уровня развития инфраструктуры" ("Культурная среда")</t>
  </si>
  <si>
    <t>4.5.1.1.</t>
  </si>
  <si>
    <t>4.2.1.3.</t>
  </si>
  <si>
    <t>Организация проведения независимой оценки качества работы организаций культуры (государственных и муниципальных) Пензенской области</t>
  </si>
  <si>
    <t>Реконструкция и капитальный ремонт зданий муниципальных учреждений культуры</t>
  </si>
  <si>
    <t>Причины невыполнения мероприятия, объемов финансирования мероприятия (проблемы организационного правового характера, а именно проведения конкурсных процедур, заключение госконтрактов, подготовка ПСД сокращение финансирования)</t>
  </si>
  <si>
    <t>I - IV квартал          Количество организованных и проведенных мероприятий по государственному надзору за состоянием, содержанием, сохранением, использованием, популяризацией и государственной охраной объектов культурного наследия, единиц</t>
  </si>
  <si>
    <t>I - IV квартал                        1. Количество выданных книг, тыс. экз.</t>
  </si>
  <si>
    <t>I - IV квартал                        2. Количество читателей, тыс. человек</t>
  </si>
  <si>
    <t>IV квартал                          Тираж, экземпляров</t>
  </si>
  <si>
    <t>I - IV квартал                   Количество оцифрованных книжных памятников ,единиц</t>
  </si>
  <si>
    <t>I - IV квартал                        1. Количество граждан, посетивших экспозиции и выставки государственных музеев Пензенской области, тыс. человек.</t>
  </si>
  <si>
    <t>I - IV квартал                        2. Количество выставок, представленных государственными музеями, единиц</t>
  </si>
  <si>
    <t>I - IV квартал                          2. Исполнение запросов граждан, тыс. ед.</t>
  </si>
  <si>
    <t>I - IV квартал                Организация и проведение заседаний экспертно-проверочной комиссии Комитета по делам архивов Пензенской области, единиц</t>
  </si>
  <si>
    <t>I - IV квартал                        1. Количество граждан, посетивших спектакли и концерты, тыс. человек.</t>
  </si>
  <si>
    <t>I - IV квартал                   Количество посещений, чел.</t>
  </si>
  <si>
    <t>I - IV квартал                        1. Количество проведенных культурно-досуговых мероприятий, единиц</t>
  </si>
  <si>
    <t>I - IV квартал                         2. Количество граждан, участвующих в культурно-досуговых мероприятиях, тыс. человек</t>
  </si>
  <si>
    <t>I - IV квартал                    Количество семинаров, единиц</t>
  </si>
  <si>
    <t>II - IV квартал                 Количество фестивалей, ед.</t>
  </si>
  <si>
    <t xml:space="preserve">II - IV квартал                 Количество конкурсов, ед. </t>
  </si>
  <si>
    <t>I - IV квартал       Количество обучающихся, человек</t>
  </si>
  <si>
    <t>I - IV квартал            Количество мероприятий, единиц</t>
  </si>
  <si>
    <t>IV квартал               Отношение средней заработной платы работников учреждений культуры к среднемесячной начисленной заработной плате наемных работников в организациях, у индивидуальных предпринимателей и физических лиц (среднемесячному доходу от трудовой деятельности) в Пензенской области, % *</t>
  </si>
  <si>
    <t>I - IV квартал                Количество муниципальных образований, которым оказана методическая и консультативная помощь, единиц</t>
  </si>
  <si>
    <t>IV квартал                        Доля организаций культуры, охваченных независимой оценкой, от общего числа организаций культуры на территории Пензенской области, % *</t>
  </si>
  <si>
    <t xml:space="preserve">IV квартал                   Средняя численность участников клубных формирований в расчете 
на одну тысячу человек 
(в населенных пунктах 
с численностью населения до 50 тысяч человек), человек *
</t>
  </si>
  <si>
    <t xml:space="preserve">IV квартал                     Количество посещений организаций культуры (профессиональных театров)
по отношению к уровню 2010 года *
</t>
  </si>
  <si>
    <t>I - IV квартал                                  2. Количество проведенных спектаклей и концертов, единиц</t>
  </si>
  <si>
    <t>I - IV квартал                           1. Прием дел на хранение, единиц</t>
  </si>
  <si>
    <t xml:space="preserve">1.3.3.2. 
</t>
  </si>
  <si>
    <t>Реализация программ, направленных
на укрепление единства нации, духовно-нравственное и патриотическое воспитание</t>
  </si>
  <si>
    <t>Реализация программы 
"Волонтеры культуры"</t>
  </si>
  <si>
    <t xml:space="preserve"> Региональный проект "Цифровизация услуг и формирование информационного пространства в сфере культуры" ("Цифровая культура")
</t>
  </si>
  <si>
    <t>2.1.2.
(Н10-3)</t>
  </si>
  <si>
    <t xml:space="preserve"> Организация онлайн-трансляций мероприятий, размещаемых на портале "Культура РФ"</t>
  </si>
  <si>
    <t>2.1.2.1.</t>
  </si>
  <si>
    <t xml:space="preserve">Региональный проект "Обеспечение качественно нового уровня развития инфраструктуры" ("Культурная среда")
</t>
  </si>
  <si>
    <t xml:space="preserve">4.4.2.
(Н10-1) </t>
  </si>
  <si>
    <t>4.5.1.4.</t>
  </si>
  <si>
    <t>Создание модельных муниципальных библиотек</t>
  </si>
  <si>
    <t>2.4.2.1.</t>
  </si>
  <si>
    <t>Организация и проведение Фестиваля любительских творческих коллективов с вручением грантов</t>
  </si>
  <si>
    <t>III квартал                         Разработка границ территории и предметов охраны памятников истории и культуры, объектов</t>
  </si>
  <si>
    <t xml:space="preserve">Софинансирование разработки и изготовления инвестиционных проектов и проектной документации по объектам туризма,в том числе фольклорной деревни, центров ремесел, усадеб, туристских баз
и комплексов. Субсидирование расходов на содержание, строительство
и развитие инфраструктуры туризма, приобретение основных фондов, инвентаря, снаряжения и туристской навигации
</t>
  </si>
  <si>
    <t>4.1.2. (Н10-2)</t>
  </si>
  <si>
    <t>4.1.2.1.</t>
  </si>
  <si>
    <t>III  квартал                    Количество участников, человек</t>
  </si>
  <si>
    <t xml:space="preserve">1.3.2. 
(Н10-3)
</t>
  </si>
  <si>
    <t>Региональный проект "Цифровизация услуг и формирование информацион-ного пространства в сфере культуры" ("Цифровая культура")</t>
  </si>
  <si>
    <t xml:space="preserve">Организация онлайн-трансляций мероприятий, размещаемых 
на портале "Культура РФ"
</t>
  </si>
  <si>
    <t>1.3.2.2.</t>
  </si>
  <si>
    <t>IV квартал             Количество любительских коллективов получивших поддержку, единиц</t>
  </si>
  <si>
    <t>1.2.1.2.</t>
  </si>
  <si>
    <t>Комплектование книжных фондов муниципальных общедоступных библиотек и государственных центральных библиотек субъектов Российской Федерации</t>
  </si>
  <si>
    <t>1.2.1.4.</t>
  </si>
  <si>
    <t>Проведение Межрегиональной книжной выставки-ярмарки "Мир книг на пензенской земле"</t>
  </si>
  <si>
    <t xml:space="preserve">IV квартал                         Количество посетителей, человек
</t>
  </si>
  <si>
    <t>1.3.2.1.</t>
  </si>
  <si>
    <t>Создание мультимедиа-гидов по экспозициям и выставочным проектам</t>
  </si>
  <si>
    <t>II - IV квартал                     Количество онлайн-трансляций, единиц</t>
  </si>
  <si>
    <t>1.3.3.      (Н10-2)</t>
  </si>
  <si>
    <t>I - IV квартал                  Количество программ, единиц</t>
  </si>
  <si>
    <t>I - IV квартал                    Количество участников, тыс. человек</t>
  </si>
  <si>
    <t xml:space="preserve">I - IV квартал                     Количество мероприятий , единиц
</t>
  </si>
  <si>
    <t>2.1.1.3.</t>
  </si>
  <si>
    <t>Организация и проведение Международного фестиваля джазовой музыки "Джаз-Май-Пенза"</t>
  </si>
  <si>
    <t xml:space="preserve">II квартал
Количество зрителей, человек 
</t>
  </si>
  <si>
    <t>I - IV квартал                     Количество кинопоказов, ед.</t>
  </si>
  <si>
    <t>2.2.1.2.</t>
  </si>
  <si>
    <t>Организация фестивалей</t>
  </si>
  <si>
    <t>2.4.1.2.</t>
  </si>
  <si>
    <t xml:space="preserve">Проведение совместных акций 
с творческими союзами
</t>
  </si>
  <si>
    <t>2.4.1.4.</t>
  </si>
  <si>
    <t xml:space="preserve">Поддержка социально
значимых проектов в области народных художественных промыслов и ремесел в Пензенской области
</t>
  </si>
  <si>
    <t>2.4.2.3.</t>
  </si>
  <si>
    <t xml:space="preserve">Государственная поддержка муниципальных учреждений культуры, находящихся 
на территории сельских поселений, и лучших работников муниципальных учреждений культуры, находящихся 
на территории 
сельских поселений
</t>
  </si>
  <si>
    <t>2.Оказана государственная поддержка лучшим сельским учреждениям культуры, единиц</t>
  </si>
  <si>
    <t xml:space="preserve">II квартал
1.Оказана государственная поддержка лучшим работникам сельских учреждений культуры, человек
</t>
  </si>
  <si>
    <t xml:space="preserve">I- IV квартал 
Количество мероприятий. единиц
</t>
  </si>
  <si>
    <t xml:space="preserve"> IV квартал                   Разработка и изготовление подарочной, рекламно-информационной и сувенирной продукции, единиц</t>
  </si>
  <si>
    <t xml:space="preserve">II - IV квартал             Количество фестивалей, ед.
</t>
  </si>
  <si>
    <t>II - IV квартал              Количество рекламных туров, ед.</t>
  </si>
  <si>
    <t xml:space="preserve">II - IV квартал                 Количество выставок, ед.
</t>
  </si>
  <si>
    <t>II - IV квартал              Проведение промоакций,ед.</t>
  </si>
  <si>
    <t xml:space="preserve">Участие в региональных, межрегиональных, всероссийских и международных туристских встречах, форумах, конференциях, семинарах, совещаниях, круглых столах
</t>
  </si>
  <si>
    <t>3.2.1.2.</t>
  </si>
  <si>
    <t>Проведение межрегиональных семинаров по развитию сотрудничества в сфере туризма</t>
  </si>
  <si>
    <t>II квартал
Количество семинаров, единиц</t>
  </si>
  <si>
    <t>4.1.1.3.</t>
  </si>
  <si>
    <t xml:space="preserve">Назначение и выплаты государственной и социальной стипендии обучающимся 
государственных профессиональных образовательных организаций
</t>
  </si>
  <si>
    <t xml:space="preserve">I- IV квартал
Количество стипендиатов, человек
</t>
  </si>
  <si>
    <t>IV квартал                  Количество прошедших дополнительное профессиональное образование, человек</t>
  </si>
  <si>
    <t>IV квартал                   Количество прошедших повышение квалификации, человек</t>
  </si>
  <si>
    <t>Модернизация муниципальных детских школ искусств по видам искусств</t>
  </si>
  <si>
    <t>4.4.2.1.</t>
  </si>
  <si>
    <t xml:space="preserve">IV квартал
Количество реконструированных и (или) капитально отремонтированных муниципальных ДШИ, единиц
</t>
  </si>
  <si>
    <t xml:space="preserve">4.5.1.3. </t>
  </si>
  <si>
    <t>Обеспечение учреждений культуры передвижными многофункцио-нальными культурными центрами (автоклубами)</t>
  </si>
  <si>
    <t>IV квартал
Количество приобретенных передвижных многофункциональных культурных центров (автоклубов) для обслуживания сельского населения, единиц</t>
  </si>
  <si>
    <t>IV квартал                      Количество модельных муниципальных библиотек, единиц</t>
  </si>
  <si>
    <t>* Показатель рассчитывается по итогам года</t>
  </si>
  <si>
    <t>4.5.1.6.</t>
  </si>
  <si>
    <t>Сохранение объекта культурного наследия регионального значения "Обсерватория метеорологическая (деревянная)", в рамках приспособления его к современному использованию</t>
  </si>
  <si>
    <t>Министерство культуры и туризма Пензенской области    Министерство строительства и дорожного хозяйства Пензенской области</t>
  </si>
  <si>
    <t>Департамент Пензенской области по охране памятников истории и культуры</t>
  </si>
  <si>
    <t>Департамент  Пензенской области по охране памятников истории и культуры</t>
  </si>
  <si>
    <t>1.2.1.6.</t>
  </si>
  <si>
    <t>Модернизация библиотек в части комплектования книжных фондов библиотек муниципальных образований и государственных общедоступных библиотек Пензенской области</t>
  </si>
  <si>
    <t>1.3.3.3.</t>
  </si>
  <si>
    <t>Поддержка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 включая мероприятия, направленные на популяризацию русского языка и литературы, народных художественных промыслов и ремесел, поддержку изобразительного искусства</t>
  </si>
  <si>
    <t xml:space="preserve">Департамент по делам архивов Пензенской области
</t>
  </si>
  <si>
    <t xml:space="preserve">Департамент  по делам архивов Пензенской области
</t>
  </si>
  <si>
    <t>4.4.2.2.</t>
  </si>
  <si>
    <t>Приобретение музыкальных инструментов, оборудования и материалов для детских школ искусств по видам искусств и профессиональных образовательных организаций в сфере культуры</t>
  </si>
  <si>
    <t>4.5.1.5.</t>
  </si>
  <si>
    <t>Модернизация региональных и муниципальных театров юного зрителя и театров кукол путем их реконструкции, капитального ремонта</t>
  </si>
  <si>
    <t>4.5.1.7.</t>
  </si>
  <si>
    <t>Развитие сети учреждений культурно-досугового типа</t>
  </si>
  <si>
    <t>4.5.1.8.</t>
  </si>
  <si>
    <t xml:space="preserve">4.5.2.
(Н10-3)
</t>
  </si>
  <si>
    <t>Региональный проект "Цифро-визация услуг и формирование информацион-ного простран-ства в сфере культуры" ("Цифровая культура")</t>
  </si>
  <si>
    <t>4.5.2.1.</t>
  </si>
  <si>
    <t>Создание виртуальных концертных залов</t>
  </si>
  <si>
    <t xml:space="preserve">IV квартал
Количество выделенных
грантов некоммерческим
организациям на
творческие проекты
</t>
  </si>
  <si>
    <t>IV квартал                   Количество посещений организаций культуры по отношению к уровню 2017 года (в части посещения библиотек)</t>
  </si>
  <si>
    <t>Техническое оснащение муниципальных музеев</t>
  </si>
  <si>
    <t xml:space="preserve">IV квартал                                                     Количество виртуальных концертных залов, единиц
</t>
  </si>
  <si>
    <t>IV квартал                          Количество реконструированных, капитально отремонтированных учреждений культурно-досугового типа, единиц</t>
  </si>
  <si>
    <t>IV квартал            Приобретение звукового светового оборудования, комплект</t>
  </si>
  <si>
    <t>Кирпичная кладка, кв.м.</t>
  </si>
  <si>
    <t>Кровля, кв.м.</t>
  </si>
  <si>
    <t>Наружные тепловые сети, комплекс</t>
  </si>
  <si>
    <t xml:space="preserve">IV квартал
Количество муниципальных библиотек, единиц
</t>
  </si>
  <si>
    <t xml:space="preserve">III квартал
Количество музеев, оснащенных мультимедиа-гидами ,единиц
</t>
  </si>
  <si>
    <t xml:space="preserve">IV квартал              Количество передвижных выставок ведущих федеральных
и региональных музеев, единиц 
</t>
  </si>
  <si>
    <t>III квартал                 Количество мероприятий, единиц</t>
  </si>
  <si>
    <t>2.3.1.4.</t>
  </si>
  <si>
    <t>Проведение Межрегионального фестиваля фольклорных коллективов "Пензенский хоровод"</t>
  </si>
  <si>
    <t>II - IV квартал             Количество фестивалей, единиц</t>
  </si>
  <si>
    <t>заключено  контрактов и договоров на сумму 8058,8 тыс.руб.</t>
  </si>
  <si>
    <t>заключено  контрактов и договоров на сумму 7812,2 тыс.руб.</t>
  </si>
  <si>
    <t>заключено  контрактов и договоров на сумму 6150,0 тыс.руб.</t>
  </si>
  <si>
    <t>заключено  контрактов и договоров на сумму 4914,8 тыс.руб.</t>
  </si>
  <si>
    <t>заключено  контрактов и договоров на сумму 3648,2 тыс.руб.</t>
  </si>
  <si>
    <t>заключено  контрактов и договоров на сумму 569,3 тыс.руб.</t>
  </si>
  <si>
    <t xml:space="preserve">Министерство культуры и туризма Пензенской области </t>
  </si>
  <si>
    <t>заключено контрактов и договоров на сумму159,0 тыс.руб.</t>
  </si>
  <si>
    <t>заключено контрактов и договоров на сумму 181,3 тыс.руб.</t>
  </si>
  <si>
    <t>Проведение мероприятий запланировано в IV квартале 2022 года</t>
  </si>
  <si>
    <t>Проведение мероприятия запланировано в IV квартале 2022 года</t>
  </si>
  <si>
    <t>заключено контрактов и договоров на сумму 10403,4 тыс.руб.</t>
  </si>
  <si>
    <t>заключено контрактов и договоров на сумму 416,2 тыс.руб.</t>
  </si>
  <si>
    <t>заключено  договоров на сумму 2301,4 тыс.руб.</t>
  </si>
  <si>
    <t>заключен договор на сумму 70,0 тыс.руб.</t>
  </si>
  <si>
    <t>заключено  договоров на сумму 982,1 тыс.руб.</t>
  </si>
  <si>
    <t>Заключено контраков на сумму 7006,0 тыс.руб.</t>
  </si>
  <si>
    <t>Заключен договор на сумму 60,0 тыс.руб.</t>
  </si>
  <si>
    <t>заключены договора на сумму 430,0 тыс.руб.</t>
  </si>
  <si>
    <t>заключено  договоров на сумму 2694,9 тыс.руб.</t>
  </si>
  <si>
    <t>бюджеты муниципальных образований Пензенской области.</t>
  </si>
  <si>
    <t>заключены контракты на сумму 29674,2 тыс.руб. Освоение средств ведется согласно графику выполнения работ.</t>
  </si>
  <si>
    <t xml:space="preserve">Заключены контракты на сумму 2500,0 тыс. руб. </t>
  </si>
  <si>
    <t>ОТЧЕТ об исполнении основных мероприятий, мероприятий государственной программы Пензенской области "Развитие культуры и туризма Пензенской области " за  9 месяцев 2022 года</t>
  </si>
  <si>
    <t>план  9 месяцев 2022 год</t>
  </si>
  <si>
    <t>факт  9 месяцев 2022 год</t>
  </si>
  <si>
    <t xml:space="preserve">Заключен договор на 300,0 тыс.руб. </t>
  </si>
  <si>
    <t>Выплаты производились в соответствии с фактическими расходами, оплата заработной платы и начислений по оплате труда за сентябрь 2022 года проведены  в октябре 2022 года</t>
  </si>
  <si>
    <t>заключено   договоров на сумму 1560,0 тыс.руб.</t>
  </si>
  <si>
    <t>заключено   договоров на сумму 346,0 тыс.руб.</t>
  </si>
  <si>
    <t>заключены договора на сумму 500,0 тыс.руб.</t>
  </si>
  <si>
    <t>Низкий процент освоения финансирования (менее 70 %) сложился в основном по статьям расходов на оплату труда и начислениям страховых взносов в связи с сокращением в отчетном периоде штатной численности персонала и наличием вакансий. Также социальные выплаты вновь принятым государственным служащим будут осуществляться в декабре текущего года. Кроме того, выплата заработной платы за сентябрь производится пятого октября 2022 года. Низкий процент освоения бюджетных средств по статьям на закупку товаров, работ (услуг) объсняестя тем, что счета за оказанные услуги выстваляются в первых числах месяца, следующего за отчетным.</t>
  </si>
  <si>
    <t>Проведение открытого российского кинофестиваля «Мужская роль» имени И.И. Мозжухина запланировано на IV квартал 2022 года</t>
  </si>
  <si>
    <t>заключены договора на сумму 471,9 тыс.руб.</t>
  </si>
  <si>
    <t xml:space="preserve">За 9 месяцев 2022 года оплата расходов по  мероприятиям прошла в соответствии с утвержденным кассовым планом, проведение остальных мероприятий запланировано в IV квартале 2022 года </t>
  </si>
  <si>
    <t>15.02.2022 проведен конкурсный отбор  на  предоставление субсидий из бюджета Пензенской области на развитие внутреннего туризма. Определены 5 победителей,с которыми   заключены соглашения о финансировании проектов. Средства на выплаты предусмотрены в IV квартале 2022 года</t>
  </si>
  <si>
    <t>Выплаты производились в соответствии с фактическими расходами, оплата заработной платы и начислений по оплате труда за сентябрь 2022 года проведены  в октябре  2022 года</t>
  </si>
  <si>
    <t>заключены контракты на сумму 15000,0 тыс.руб.</t>
  </si>
  <si>
    <t xml:space="preserve">Заключены контракты на сумму           5 192,94 тыс. руб. </t>
  </si>
  <si>
    <t>заключен контракт на сумму 13246,44 тыс.руб.</t>
  </si>
  <si>
    <t>заключены контракты на сумму                    14 026,63 тыс.руб.</t>
  </si>
  <si>
    <t>В августе пересмотрен показатель нацпроекта Минкультом РФ в сторону уменьшения (с 5 до 3 автоклубов) и внесены изменения в Допсоглашение с МК РФ. постановление Правительства Пензенской области о распределении от 05.10.2022 № 844-пП.Срок заключения контракта до 15.11.2022, сроки полного освоения средств до 31.12.2022.</t>
  </si>
  <si>
    <t>Обеспечение деятельности аппарата исполнительного органа Пензенской области, уполномоченного в области сохранения, использования, популяризации и государственной охраны объектов культурного наследия на территории Пензенской области</t>
  </si>
  <si>
    <t>IV  квартал                   Количество посетителей, человек</t>
  </si>
  <si>
    <t>II - III квартал               Количество мероприятий, единиц</t>
  </si>
  <si>
    <t>163.4</t>
  </si>
  <si>
    <t xml:space="preserve">I квартал
Количество акций, единиц 
</t>
  </si>
  <si>
    <t xml:space="preserve">IV квартал
Количество предоставленных грантов, единиц
</t>
  </si>
  <si>
    <t xml:space="preserve">IV квартал                       Количество мероприятий
в рамках поддержки добровольческих движений, единиц 
</t>
  </si>
  <si>
    <t>II-IV квартал                       Количество реконструированных и  капитально отремонтированных объектов, единиц</t>
  </si>
  <si>
    <t>9 сентября 2022 года объявлен конкурс на получение субсидий в сумме 32800,0 тыс.руб., процедура определения победителя завершится в октябре 2022 года.</t>
  </si>
  <si>
    <t>заключено договоров на сумму 1747,0 тыс.руб.</t>
  </si>
  <si>
    <t>Продвижение сайта в сети Интернет - 191,0 - выполняются работы по корректировке программы, окончание в 4 квартале 2022 года.</t>
  </si>
  <si>
    <t>Заключено  контрактов и договоров на сумму 19617,5  тыс.руб.Полное кассовое освоение средств планируется до 15 ноября 2022 г.</t>
  </si>
  <si>
    <t>заключено  контрактов и договоров на сумму2404,5 тыс.руб.Полное кассовое освоение планируется в 4 квартале 2022 г.(гонорары режиссерам и постановка спектаклей)</t>
  </si>
  <si>
    <t>заключен контракт на сумму 98606,44 тыс.руб.Согласно новому договору ведутся строительные работы. Освоение средств ведется согласно графику выполнения работ.</t>
  </si>
  <si>
    <t>заключены контракты на сумму 165743,8  тыс.руб. Ремонтные работы ведутся согласно графику выполнения работ.Оплата по основному договору на поставку обррудования запланирована в 4 квартале 2022 г.</t>
  </si>
  <si>
    <t>заключено  контрактов и договоров на сумму 1554,2 тыс.руб.</t>
  </si>
  <si>
    <t>I - II квартал          Количество онлайн-трансляций, ед.</t>
  </si>
  <si>
    <t xml:space="preserve">III квартал
Количество фестивалей, ед.
</t>
  </si>
  <si>
    <t>III квартал                 Количество зрителей, чел.</t>
  </si>
  <si>
    <t>I-III квартал                  Количество мероприятий, единиц</t>
  </si>
  <si>
    <t>Договора на приобретение оборудования заключаются. Выплата субсидий производится по факту поставки. Средства на выплаты предусмотрены в IV квартале 2022 года</t>
  </si>
  <si>
    <t>IV квартал              Количество поддержанных проектов, единиц</t>
  </si>
  <si>
    <t>I - IV квартал                 Количество обновлений, единиц</t>
  </si>
  <si>
    <t>I - IV квартал               Количество форумов, конференций, семинаров, выставок, единиц</t>
  </si>
  <si>
    <t xml:space="preserve">    IV квартал                            1. Количество посещений детских и кукольных театров по отношению к уровню 
2010 года, человек *
</t>
  </si>
  <si>
    <t xml:space="preserve">II- IV квартал                           3. Предоставление субсидий муниципальным образованиям 
Пензенской области,субсидий
</t>
  </si>
  <si>
    <t>Заключено  контрактов и договоров на сумму 2404,5 тыс.руб.Полное кассовое освоение планируется в 4 квартале 2022 г.(гонорары режиссерам и постановка спектаклей)</t>
  </si>
  <si>
    <t>IV квартал                            Количество оснащенных муниципальных музеев, единиц</t>
  </si>
  <si>
    <t>IV квартал             Количество реконструированных, капитально отремонтированных региональных и муниципальных театров юного зрителя и театров кукол, единиц</t>
  </si>
  <si>
    <t>Кассовые расходы  запланированы в IV квартале 2022 года.</t>
  </si>
  <si>
    <t>Оплата проводится в соответветствии с кассовым планом за фактические расходы по акту выполененных работ за аренду рекламного места.</t>
  </si>
  <si>
    <t>Реализация мероприятий Программы за отчетный период исполнена на 63,93 %, так как финансирование  мероприятий Программы проходит в соответствии с утвержденным кассовым планом, графиком проведения мероприятий.  По подпрограмме  4 «Обеспечение условий реализации программы» низкий процент освоения сложился в связи с удорожанием стоимости работ  по мероприятию "Сохранение объекта культурного наследия регионального значения "Обсерватория метеорологическая (деревянная)", в рамках приспособления его к современному использованию", сменой подрядчика и заключением нового контракта по мероприятию "Модернизация региональных и муниципальных театров юного зрителя и театров кукол путем их реконструкции, капитального ремонта", удорожанием стоимости автоклубов, переоформлением  получателей данного транспорта.</t>
  </si>
  <si>
    <t>Заключен договор на 100,0 тыс.руб. Кассовые расходы  запланированы в IV квартале 2022 года.</t>
  </si>
  <si>
    <t xml:space="preserve">II- IV квартал                              2. Предоставление субсидии государственному театру
(ГБУК "Пензенский областной театр кукол "Кукольный дом"), субсидий
</t>
  </si>
  <si>
    <t>Выплаты производились в соответствии с фактическими расходами, оплата  стипендии за сентябрь 2022 года проведена  в октябре 2022 года в связи с оформлением банковских карт первокурсниками вучреждениях среднего специального образования, подведомственных Министерству</t>
  </si>
  <si>
    <t>В III квартале 2022 года в Пензенской области состоялось проведение национальных праздников "Спас" и "Сабантуй"</t>
  </si>
  <si>
    <t>заключены договора на сумму 110,0 тыс.руб. В III квартале состоялся фестиваль детского кино "Солнечный круг"</t>
  </si>
  <si>
    <t>Среди проведенных фестивалей в 2022 году:  Областной конкурс детского художественного творчества "Одарённые дети", Всероссийский фестиваль-конкурс классической и современной музыки "Музыкальный подснежник", Областной творческий конкурс"Дебют"</t>
  </si>
  <si>
    <t>По результатам проведённого конкурса на получение денежного поощрения лучшими муниципальными учреждениями культуры, находящимися на территориях сельских поселений ПО и их работниками победителями стали учреждения культуры Колышлейского, Кузнецкого, Лопатинского, Лунинского, Наровчатского, Нижнеломовского, Сосновоборского, Шемышейского районов. Работники - учреждений культуры Колышлейского, Неверкинского, Наровчатского, Нижнеломовского, Вадинского, Пачелмского, Бековского районов. (549-пП от 30.06.2022)</t>
  </si>
  <si>
    <t>Проведены мероприятия: "Мерориятия посвященные 130-летию картинной галереи", "Тихвинская ярмарка", "Золотарёвское городище - перекресток цивилизаций", "Неделя пензенского писателя", "Театральное приволжье"</t>
  </si>
  <si>
    <t>Международная туристическая выставка ИНТУРМАРКЕТ-2022, V Международный форум-выставка деловых контактов «Брест-2022», 28-я Международная выставка туризма и индустрии гостеприимства MITT 2022, фестиваль-ярмарка "Дожинки-2022"</t>
  </si>
  <si>
    <t>Было принято решение о неучастии в Международном форуме - выставке "Отдых Leisure 2022. Таким образом, общий процент освоения составил менее 70%. Направлено письмо о переносе денежных средств на разработку рекламных роликов. Освоение средств будут исполнено в 4 квартале 2022 года. Средства будут перенесены на мероприятие 3.1.1.2.</t>
  </si>
  <si>
    <t>заключено контрактов и договоров на сумму 671,0 тыс.руб. Создание фильма о туристической привлекательности Пензенской области - 200,0 - данная работа находится в процессе подготовки, окончание работ перенсено на 4 квартал 2022 года; Изготовление роликов  Пензенской области и их продвижение - 350 000,00,  - согласование концепции и изготовление в процессе работы, окончание в 4 квартале 2022 года. Оплата в соответствии с кассовым планом в IV  квартале 2022 года.  Создание фильма о туристической привлекательности Пензенской области — 200,0 т.р.На данной стадии идет согласование сценария.Трансляция фильмов о туристической привлекательности региона на телевидении — 100,0 т.р.Трансляция будет производиться после утвержденного фильма. Изготовление календаря событий — 80 т.р. В предварительной смете запланирован на ноябрь.  Оформление ж/д вагонов — 280 т.р. Заключен договор, оказание услуг в ноябре. Фото-контент — 70 т.р.Договор на осуществление съемки города планируется заключить в ноябре.</t>
  </si>
  <si>
    <t>заключено контрактов и договоров на сумму 621,0 тыс.руб. Организация рекламного тура для представителей СМИ - 150,8 тыс.руб.; организация и проведение Всероссийского конкурса профессионального мастерства работников сферы туризма 150,0 тыс.руб.;  Вторая часть Всероссийской выставки "Туризм, отдых, оздоровление - 2022"  - мероприятия перенесены на 4 квартал 2022 года.  Организация и проведение Мероприятия "День туризма" 56,0 т.р. Договор заключен в октябре (находится на согласовании в АЦК), услуги оказаны (наличие акта). Форум  в рамках выставки «Туризм, отдых и оздоровление-2022» — 364,9 т.р. Договор заключен в октябре находится на согласовании в АЦК), услуги оказаны (наличие акта). Организация и проведение регионального/ отраслевого этапа Всероссийского конкурса профессионального мастерства работников сферы туризма «Лучший по профессии в индустрии туризма»/"Лучшее предприятие" — 150 т.р. Конкурс будет проводиться в ноябре, на данный момент ведется формирование состава участников.</t>
  </si>
  <si>
    <t xml:space="preserve">1. Областной семинар «Итоги работы учреждений клубно-досугового типа Пензенской области в 2021 году в рамках реализации национального проекта «Культура»» 31 марта
2022г.
2. Областной семинар «Организация работы самодеятельных фольклорных коллективов. Традиции, костюм, обряды». 25 апреля
2022г.
3. Семинар-практикум «Развитие декоративно-прикладного искусства. Перспективные формы работы». 17 мая
2022г.
4. Создание социокультурного пространства на территории сельского поселения на примере работы филиала МБУК МЦРДК в с. Рамзай и автоклуба МБУК МЦРДК Мокшанского района 31 мая
2022г.
5. Новые перспективы народного творчества, развитие туризма как одного из основных видов деятельности учреждений культуры Каменского района. Туристический сувенир. 29 июня 
2022г.
6. Семинар-практикум «Реализация проекта «Пушкинская карта» и онлайн-формат в работе культурно-досуговых учреждений».  30 сентября
2022г.
</t>
  </si>
  <si>
    <t xml:space="preserve">В рамках  Всероссийской акции «Ночь кино – 2022»: 
- «Последний богатырь: Посланник Тьмы» (режиссер Дмитрий Дьяченко)
- «Чемпион мира» (режиссер Алексей Сидоров) 
- «Пара из будущего» (режиссер Алексей Нужный)
В рамках VII Открытого фестиваля детского кино «Солнечный круг»: 
- показ новых серий киножурнала «Ералаш» Центральной киностудии детских и юношеских фильмов имени М. Горького 
- мультипликационный фильм «Легенда о Княгине Нарчатке» анимационной студии «Фантазёры» Дворца творчества детей и молодёжи г. Заречного и детской инклюзивной студии анимации «МУЛЬТИварка» Пензенской областной библиотеки для детей и юношества 
- детский фильм «Правила геймера» киностудии «Беларусьфильм» (режиссёр Игорь Четвериков). 
В рамках торжественного мероприятия, посвященного окончанию Второй мировой войны:
- документальный фильм «Пенза – Брест: дорогами памяти и дружбы» 
В рамках мероприятий для мобилизованных граждан:
- художественный фильм  «Они сражались за Родину» 
</t>
  </si>
  <si>
    <t>Заключен государственный контракт на выполнение работ по разработке проекта границ территории и предметов охраны памятников истории и культуры, 30 объектов. 30 сентября представлены документы об исполнении контракта. Приемка результатов осуществляется в течение 10 рабочих дней. Оплата запланирована в IVквартале 2022 года. Фактически показатель выполнен 6 октября 2022 года.</t>
  </si>
  <si>
    <t>Осуществление методической и консультативной помощи органам местного самоуправления муниципальных образований Пензенской области</t>
  </si>
  <si>
    <t xml:space="preserve">Дополнительные мероприятия были проведены в связи с вступлением в действие постановления Правительства Пензенской области от 20.12.2021 № 889-пП. Учитывая количество выданных разрешений, послуживших основанием для подготовки программ проверок и проведения инспекционных визитов, количество контрольно - надзорных мероприятий возросло.                                                                                                                                                                                                                                                                                            </t>
  </si>
  <si>
    <t>IV квартал             Количество оснащенных образовательных учреждений в сфере культуры, единиц</t>
  </si>
  <si>
    <t>Заключены контракты на сумму 165076,7 тыс.руб. Конкурсные процедуры на реконструкцию и капитальный ремонт  состоялись. Контракты на выполнение работ заключены в сумме  165076,7  тыс.руб. Оплата будет производится на основании графика производства работ в соответствии с условиями контракта. Работы завершены на 3 объектах в Тамалинском, Бековском  и Пензенском районах</t>
  </si>
  <si>
    <t xml:space="preserve">IV квартал                   Количество предоставленных субсидий в объеме, тыс. руб. 
</t>
  </si>
  <si>
    <t>Семинар-совещание по вопросам развития направления "Волонтёры гостеприимства Пензенской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</si>
</sst>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charset val="204"/>
      <scheme val="minor"/>
    </font>
    <font>
      <sz val="11"/>
      <color theme="1"/>
      <name val="Times New Roman"/>
      <family val="1"/>
      <charset val="204"/>
    </font>
    <font>
      <b/>
      <sz val="12"/>
      <color theme="1"/>
      <name val="Times New Roman"/>
      <family val="1"/>
      <charset val="204"/>
    </font>
    <font>
      <sz val="11"/>
      <name val="Times New Roman"/>
      <family val="1"/>
      <charset val="204"/>
    </font>
    <font>
      <sz val="10"/>
      <color theme="1"/>
      <name val="Times New Roman"/>
      <family val="1"/>
      <charset val="204"/>
    </font>
    <font>
      <sz val="12"/>
      <color theme="1"/>
      <name val="Times New Roman"/>
      <family val="1"/>
      <charset val="204"/>
    </font>
    <font>
      <b/>
      <sz val="14"/>
      <name val="Times New Roman"/>
      <family val="1"/>
      <charset val="204"/>
    </font>
    <font>
      <b/>
      <sz val="10"/>
      <name val="Times New Roman"/>
      <family val="1"/>
      <charset val="204"/>
    </font>
    <font>
      <b/>
      <sz val="11"/>
      <name val="Times New Roman"/>
      <family val="1"/>
      <charset val="204"/>
    </font>
    <font>
      <b/>
      <sz val="10"/>
      <color theme="1"/>
      <name val="Times New Roman"/>
      <family val="1"/>
      <charset val="204"/>
    </font>
    <font>
      <sz val="8"/>
      <name val="Arial Cyr"/>
    </font>
    <font>
      <sz val="16"/>
      <color theme="1"/>
      <name val="Times New Roman"/>
      <family val="1"/>
      <charset val="204"/>
    </font>
    <font>
      <sz val="10"/>
      <name val="Times New Roman"/>
      <family val="1"/>
      <charset val="204"/>
    </font>
    <font>
      <sz val="12"/>
      <color theme="1"/>
      <name val="Calibri"/>
      <family val="2"/>
      <charset val="204"/>
      <scheme val="minor"/>
    </font>
    <font>
      <b/>
      <sz val="12"/>
      <name val="Times New Roman"/>
      <family val="1"/>
      <charset val="204"/>
    </font>
    <font>
      <sz val="12"/>
      <name val="Times New Roman"/>
      <family val="1"/>
      <charset val="204"/>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hair">
        <color indexed="64"/>
      </left>
      <right style="medium">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73">
    <xf numFmtId="0" fontId="0" fillId="0" borderId="0" xfId="0"/>
    <xf numFmtId="0" fontId="0" fillId="2" borderId="0" xfId="0" applyFill="1"/>
    <xf numFmtId="0" fontId="1" fillId="2" borderId="0" xfId="0" applyFont="1" applyFill="1" applyBorder="1" applyAlignment="1">
      <alignment horizontal="center" vertical="top" wrapText="1"/>
    </xf>
    <xf numFmtId="0" fontId="0" fillId="2" borderId="0" xfId="0" applyFill="1" applyBorder="1"/>
    <xf numFmtId="164" fontId="0" fillId="2" borderId="0" xfId="0" applyNumberFormat="1" applyFill="1"/>
    <xf numFmtId="0" fontId="0" fillId="2" borderId="8" xfId="0" applyFill="1" applyBorder="1"/>
    <xf numFmtId="0" fontId="1" fillId="2" borderId="0" xfId="0" applyFont="1" applyFill="1" applyAlignment="1">
      <alignment horizontal="center"/>
    </xf>
    <xf numFmtId="0" fontId="0" fillId="2" borderId="0" xfId="0" applyFill="1" applyAlignment="1">
      <alignment horizontal="center"/>
    </xf>
    <xf numFmtId="0" fontId="0" fillId="2" borderId="0" xfId="0" applyFill="1" applyAlignment="1">
      <alignment wrapText="1"/>
    </xf>
    <xf numFmtId="0" fontId="9"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 fillId="2" borderId="15" xfId="0" applyFont="1" applyFill="1" applyBorder="1" applyAlignment="1">
      <alignment horizontal="center" vertical="top" wrapText="1"/>
    </xf>
    <xf numFmtId="0" fontId="1" fillId="2" borderId="0" xfId="0" applyFont="1" applyFill="1" applyBorder="1" applyAlignment="1">
      <alignment vertical="top" wrapText="1"/>
    </xf>
    <xf numFmtId="0" fontId="5" fillId="2" borderId="0" xfId="0" applyFont="1" applyFill="1" applyBorder="1" applyAlignment="1">
      <alignment horizontal="center" vertical="top" wrapText="1"/>
    </xf>
    <xf numFmtId="0" fontId="5" fillId="2" borderId="0" xfId="0" applyFont="1" applyFill="1"/>
    <xf numFmtId="0" fontId="12" fillId="2" borderId="18" xfId="0" applyFont="1" applyFill="1" applyBorder="1" applyAlignment="1">
      <alignment vertical="top" wrapText="1"/>
    </xf>
    <xf numFmtId="0" fontId="1" fillId="2" borderId="3"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4" xfId="0" applyFont="1" applyFill="1" applyBorder="1" applyAlignment="1">
      <alignment horizontal="center" vertical="top" wrapText="1"/>
    </xf>
    <xf numFmtId="0" fontId="1" fillId="2" borderId="7" xfId="0" applyFont="1" applyFill="1" applyBorder="1" applyAlignment="1">
      <alignment horizontal="center" vertical="top" wrapText="1"/>
    </xf>
    <xf numFmtId="0" fontId="4" fillId="2" borderId="7" xfId="0" applyFont="1" applyFill="1" applyBorder="1" applyAlignment="1">
      <alignment horizontal="center" vertical="center" wrapText="1"/>
    </xf>
    <xf numFmtId="0" fontId="12" fillId="0" borderId="21" xfId="0" applyFont="1" applyFill="1" applyBorder="1" applyAlignment="1">
      <alignment vertical="top" wrapText="1"/>
    </xf>
    <xf numFmtId="0" fontId="12" fillId="0" borderId="17" xfId="0" applyFont="1" applyFill="1" applyBorder="1" applyAlignment="1">
      <alignment vertical="top" wrapText="1"/>
    </xf>
    <xf numFmtId="0" fontId="12" fillId="0" borderId="20" xfId="0" applyFont="1" applyFill="1" applyBorder="1" applyAlignment="1">
      <alignment vertical="top" wrapText="1"/>
    </xf>
    <xf numFmtId="0" fontId="12" fillId="0" borderId="15" xfId="0" applyFont="1" applyFill="1" applyBorder="1" applyAlignment="1">
      <alignment vertical="top" wrapText="1"/>
    </xf>
    <xf numFmtId="0" fontId="3" fillId="0" borderId="15" xfId="0" applyFont="1" applyFill="1" applyBorder="1" applyAlignment="1">
      <alignment vertical="top"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center" vertical="top" wrapText="1"/>
    </xf>
    <xf numFmtId="0" fontId="12" fillId="0" borderId="15" xfId="0" applyFont="1" applyFill="1" applyBorder="1" applyAlignment="1">
      <alignment horizontal="left" vertical="top" wrapText="1"/>
    </xf>
    <xf numFmtId="164" fontId="8" fillId="0" borderId="15" xfId="0" applyNumberFormat="1" applyFont="1" applyFill="1" applyBorder="1" applyAlignment="1">
      <alignment horizontal="center" vertical="top" wrapText="1"/>
    </xf>
    <xf numFmtId="0" fontId="3" fillId="0" borderId="15" xfId="0" applyFont="1" applyFill="1" applyBorder="1" applyAlignment="1">
      <alignment horizontal="right" vertical="top" wrapText="1"/>
    </xf>
    <xf numFmtId="0" fontId="12" fillId="0" borderId="18" xfId="0" applyFont="1" applyFill="1" applyBorder="1" applyAlignment="1">
      <alignment vertical="top" wrapText="1"/>
    </xf>
    <xf numFmtId="164" fontId="8" fillId="0" borderId="7" xfId="0" applyNumberFormat="1" applyFont="1" applyFill="1" applyBorder="1" applyAlignment="1">
      <alignment horizontal="center" vertical="top" wrapText="1"/>
    </xf>
    <xf numFmtId="0" fontId="3" fillId="0" borderId="16" xfId="0" applyFont="1" applyFill="1" applyBorder="1" applyAlignment="1">
      <alignment vertical="top" wrapText="1"/>
    </xf>
    <xf numFmtId="0" fontId="12" fillId="0" borderId="19" xfId="0" applyFont="1" applyFill="1" applyBorder="1" applyAlignment="1">
      <alignment vertical="top" wrapText="1"/>
    </xf>
    <xf numFmtId="0" fontId="3" fillId="0" borderId="15" xfId="0" applyNumberFormat="1" applyFont="1" applyFill="1" applyBorder="1" applyAlignment="1">
      <alignment vertical="top" wrapText="1"/>
    </xf>
    <xf numFmtId="0" fontId="3" fillId="0" borderId="7" xfId="0" applyFont="1" applyFill="1" applyBorder="1" applyAlignment="1">
      <alignment horizontal="center" vertical="top" wrapText="1"/>
    </xf>
    <xf numFmtId="0" fontId="3" fillId="0" borderId="4" xfId="0" applyFont="1" applyFill="1" applyBorder="1" applyAlignment="1">
      <alignment vertical="top" wrapText="1"/>
    </xf>
    <xf numFmtId="0" fontId="3" fillId="0" borderId="4" xfId="0" applyFont="1" applyFill="1" applyBorder="1" applyAlignment="1">
      <alignment horizontal="center" vertical="top" wrapText="1"/>
    </xf>
    <xf numFmtId="0" fontId="3" fillId="0" borderId="7" xfId="0" applyFont="1" applyFill="1" applyBorder="1" applyAlignment="1">
      <alignment vertical="top" wrapText="1"/>
    </xf>
    <xf numFmtId="0" fontId="3" fillId="0" borderId="5" xfId="0" applyFont="1" applyFill="1" applyBorder="1" applyAlignment="1">
      <alignment vertical="top" wrapText="1"/>
    </xf>
    <xf numFmtId="164" fontId="3" fillId="0" borderId="4" xfId="0" applyNumberFormat="1" applyFont="1" applyFill="1" applyBorder="1" applyAlignment="1">
      <alignment horizontal="center" vertical="top" wrapText="1"/>
    </xf>
    <xf numFmtId="0" fontId="3" fillId="0" borderId="7" xfId="0" applyFont="1" applyFill="1" applyBorder="1" applyAlignment="1">
      <alignment horizontal="center" vertical="center" wrapText="1"/>
    </xf>
    <xf numFmtId="0" fontId="3" fillId="0" borderId="7" xfId="0" applyNumberFormat="1" applyFont="1" applyFill="1" applyBorder="1" applyAlignment="1">
      <alignment horizontal="right" vertical="top" wrapText="1"/>
    </xf>
    <xf numFmtId="0" fontId="3"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top" wrapText="1"/>
    </xf>
    <xf numFmtId="0" fontId="3" fillId="0" borderId="7" xfId="0" applyFont="1" applyFill="1" applyBorder="1" applyAlignment="1">
      <alignment horizontal="right" vertical="top" wrapText="1"/>
    </xf>
    <xf numFmtId="0" fontId="12" fillId="0" borderId="22" xfId="0" applyFont="1" applyFill="1" applyBorder="1" applyAlignment="1">
      <alignment vertical="top" wrapText="1"/>
    </xf>
    <xf numFmtId="0" fontId="3" fillId="0" borderId="4" xfId="0" applyFont="1" applyFill="1" applyBorder="1" applyAlignment="1">
      <alignment horizontal="right" vertical="top" wrapText="1"/>
    </xf>
    <xf numFmtId="0" fontId="3" fillId="0" borderId="5" xfId="0" applyFont="1" applyFill="1" applyBorder="1" applyAlignment="1">
      <alignment horizontal="right" vertical="top" wrapText="1"/>
    </xf>
    <xf numFmtId="0" fontId="3" fillId="0" borderId="6" xfId="0" applyFont="1" applyFill="1" applyBorder="1" applyAlignment="1">
      <alignment horizontal="center" vertical="top" wrapText="1"/>
    </xf>
    <xf numFmtId="49" fontId="10" fillId="0" borderId="15" xfId="0" applyNumberFormat="1" applyFont="1" applyFill="1" applyBorder="1" applyAlignment="1" applyProtection="1">
      <alignment horizontal="center" vertical="center" wrapText="1"/>
    </xf>
    <xf numFmtId="49" fontId="10" fillId="0" borderId="23" xfId="0" applyNumberFormat="1" applyFont="1" applyFill="1" applyBorder="1" applyAlignment="1" applyProtection="1">
      <alignment horizontal="center" vertical="center" wrapText="1"/>
    </xf>
    <xf numFmtId="0" fontId="3" fillId="0" borderId="6" xfId="0" applyFont="1" applyFill="1" applyBorder="1" applyAlignment="1">
      <alignment horizontal="right" vertical="top" wrapText="1"/>
    </xf>
    <xf numFmtId="0" fontId="3" fillId="0" borderId="6" xfId="0" applyFont="1" applyFill="1" applyBorder="1" applyAlignment="1">
      <alignment vertical="top" wrapText="1"/>
    </xf>
    <xf numFmtId="0" fontId="8" fillId="0" borderId="7" xfId="0" applyFont="1" applyFill="1" applyBorder="1" applyAlignment="1">
      <alignment horizontal="right" vertical="top" wrapText="1"/>
    </xf>
    <xf numFmtId="0" fontId="8" fillId="0" borderId="7" xfId="0" applyFont="1" applyFill="1" applyBorder="1" applyAlignment="1">
      <alignment vertical="top" wrapText="1"/>
    </xf>
    <xf numFmtId="164" fontId="3" fillId="0" borderId="7" xfId="0" applyNumberFormat="1" applyFont="1" applyFill="1" applyBorder="1" applyAlignment="1">
      <alignment horizontal="center" vertical="top" wrapText="1"/>
    </xf>
    <xf numFmtId="0" fontId="0" fillId="0" borderId="0" xfId="0" applyFill="1"/>
    <xf numFmtId="0" fontId="1" fillId="0" borderId="0" xfId="0" applyFont="1" applyFill="1" applyBorder="1" applyAlignment="1">
      <alignment horizontal="center" vertical="top" wrapText="1"/>
    </xf>
    <xf numFmtId="0" fontId="13" fillId="2" borderId="0" xfId="0" applyFont="1" applyFill="1"/>
    <xf numFmtId="0" fontId="12" fillId="0" borderId="24" xfId="0" applyFont="1" applyFill="1" applyBorder="1" applyAlignment="1">
      <alignment vertical="top" wrapText="1"/>
    </xf>
    <xf numFmtId="0" fontId="0" fillId="2" borderId="0" xfId="0" applyFill="1" applyAlignment="1">
      <alignment vertical="center"/>
    </xf>
    <xf numFmtId="164" fontId="3" fillId="0" borderId="15" xfId="0" applyNumberFormat="1" applyFont="1" applyFill="1" applyBorder="1" applyAlignment="1">
      <alignment vertical="top" wrapText="1"/>
    </xf>
    <xf numFmtId="0" fontId="12" fillId="0" borderId="7" xfId="0" applyFont="1" applyFill="1" applyBorder="1" applyAlignment="1">
      <alignment vertical="top" wrapText="1"/>
    </xf>
    <xf numFmtId="4" fontId="3" fillId="0" borderId="15" xfId="0" applyNumberFormat="1" applyFont="1" applyFill="1" applyBorder="1" applyAlignment="1">
      <alignment horizontal="center" vertical="top" wrapText="1"/>
    </xf>
    <xf numFmtId="4" fontId="8" fillId="0" borderId="15" xfId="0" applyNumberFormat="1" applyFont="1" applyFill="1" applyBorder="1" applyAlignment="1">
      <alignment horizontal="center" vertical="top" wrapText="1"/>
    </xf>
    <xf numFmtId="4" fontId="8" fillId="0" borderId="7" xfId="0" applyNumberFormat="1" applyFont="1" applyFill="1" applyBorder="1" applyAlignment="1">
      <alignment horizontal="center" vertical="top" wrapText="1"/>
    </xf>
    <xf numFmtId="4" fontId="8" fillId="0" borderId="3" xfId="0" applyNumberFormat="1" applyFont="1" applyFill="1" applyBorder="1" applyAlignment="1">
      <alignment horizontal="center" vertical="top" wrapText="1"/>
    </xf>
    <xf numFmtId="0" fontId="3" fillId="0" borderId="15" xfId="0" applyNumberFormat="1" applyFont="1" applyFill="1" applyBorder="1" applyAlignment="1">
      <alignment horizontal="right" vertical="top" wrapText="1"/>
    </xf>
    <xf numFmtId="0" fontId="12" fillId="0" borderId="7" xfId="0" applyFont="1" applyFill="1" applyBorder="1" applyAlignment="1">
      <alignment horizontal="center" vertical="top" wrapText="1"/>
    </xf>
    <xf numFmtId="0" fontId="12" fillId="0" borderId="0" xfId="0" applyFont="1" applyFill="1" applyBorder="1" applyAlignment="1">
      <alignment vertical="top" wrapText="1"/>
    </xf>
    <xf numFmtId="0" fontId="12" fillId="0" borderId="12" xfId="0" applyFont="1" applyFill="1" applyBorder="1" applyAlignment="1">
      <alignment horizontal="center" vertical="top" wrapText="1"/>
    </xf>
    <xf numFmtId="0" fontId="3" fillId="0" borderId="10" xfId="0" applyFont="1" applyFill="1" applyBorder="1" applyAlignment="1">
      <alignment horizontal="right" vertical="top" wrapText="1"/>
    </xf>
    <xf numFmtId="0" fontId="3" fillId="0" borderId="21" xfId="0" applyFont="1" applyFill="1" applyBorder="1" applyAlignment="1">
      <alignment horizontal="center" vertical="center" wrapText="1"/>
    </xf>
    <xf numFmtId="0" fontId="12" fillId="0" borderId="15" xfId="0" applyFont="1" applyFill="1" applyBorder="1" applyAlignment="1">
      <alignment horizontal="center" vertical="top" wrapText="1"/>
    </xf>
    <xf numFmtId="164" fontId="3" fillId="0" borderId="1" xfId="0" applyNumberFormat="1" applyFont="1" applyFill="1" applyBorder="1" applyAlignment="1">
      <alignment horizontal="center" vertical="top" wrapText="1"/>
    </xf>
    <xf numFmtId="0" fontId="3" fillId="0" borderId="1" xfId="0" applyFont="1" applyFill="1" applyBorder="1" applyAlignment="1">
      <alignment horizontal="right" vertical="top" wrapText="1"/>
    </xf>
    <xf numFmtId="0" fontId="3" fillId="0" borderId="3" xfId="0" applyFont="1" applyFill="1" applyBorder="1" applyAlignment="1">
      <alignment horizontal="right" vertical="top" wrapText="1"/>
    </xf>
    <xf numFmtId="0" fontId="3" fillId="0" borderId="1" xfId="0" applyFont="1" applyFill="1" applyBorder="1" applyAlignment="1">
      <alignment vertical="top" wrapText="1"/>
    </xf>
    <xf numFmtId="0" fontId="3" fillId="0" borderId="3" xfId="0" applyFont="1" applyFill="1" applyBorder="1" applyAlignment="1">
      <alignment vertical="top" wrapText="1"/>
    </xf>
    <xf numFmtId="164" fontId="3" fillId="0" borderId="3"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4" fontId="3" fillId="0" borderId="3"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2" xfId="0" applyFont="1" applyFill="1" applyBorder="1" applyAlignment="1">
      <alignment horizontal="center" vertical="top" wrapText="1"/>
    </xf>
    <xf numFmtId="4" fontId="0" fillId="2" borderId="0" xfId="0" applyNumberFormat="1" applyFill="1"/>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vertical="top" wrapText="1"/>
    </xf>
    <xf numFmtId="0" fontId="3" fillId="2" borderId="7" xfId="0" applyFont="1" applyFill="1" applyBorder="1" applyAlignment="1">
      <alignment horizontal="center" vertical="top" wrapText="1"/>
    </xf>
    <xf numFmtId="0" fontId="3" fillId="2" borderId="7" xfId="0" applyFont="1" applyFill="1" applyBorder="1" applyAlignment="1">
      <alignment vertical="top" wrapText="1"/>
    </xf>
    <xf numFmtId="0" fontId="3" fillId="2" borderId="10"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10" xfId="0" applyFont="1" applyFill="1" applyBorder="1" applyAlignment="1">
      <alignment vertical="top" wrapText="1"/>
    </xf>
    <xf numFmtId="164" fontId="3" fillId="2" borderId="15" xfId="0" applyNumberFormat="1" applyFont="1" applyFill="1" applyBorder="1" applyAlignment="1">
      <alignment vertical="top" wrapText="1"/>
    </xf>
    <xf numFmtId="164" fontId="3" fillId="2" borderId="7" xfId="0" applyNumberFormat="1" applyFont="1" applyFill="1" applyBorder="1" applyAlignment="1">
      <alignment vertical="top" wrapText="1"/>
    </xf>
    <xf numFmtId="0" fontId="3" fillId="0" borderId="3" xfId="0" applyFont="1" applyFill="1" applyBorder="1" applyAlignment="1">
      <alignment horizontal="center" vertical="center" wrapText="1"/>
    </xf>
    <xf numFmtId="4" fontId="3" fillId="0" borderId="2" xfId="0" applyNumberFormat="1" applyFont="1" applyFill="1" applyBorder="1" applyAlignment="1">
      <alignment horizontal="center" vertical="top" wrapText="1"/>
    </xf>
    <xf numFmtId="4" fontId="3" fillId="0" borderId="6" xfId="0" applyNumberFormat="1" applyFont="1" applyFill="1" applyBorder="1" applyAlignment="1">
      <alignment horizontal="center" vertical="top" wrapText="1"/>
    </xf>
    <xf numFmtId="4" fontId="3" fillId="0" borderId="3" xfId="0" applyNumberFormat="1" applyFont="1" applyFill="1" applyBorder="1" applyAlignment="1">
      <alignment horizontal="center" vertical="center" wrapText="1"/>
    </xf>
    <xf numFmtId="4" fontId="3" fillId="0" borderId="11"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0" fontId="3" fillId="0" borderId="11" xfId="0" applyFont="1" applyFill="1" applyBorder="1" applyAlignment="1">
      <alignment horizontal="center" vertical="top" wrapText="1"/>
    </xf>
    <xf numFmtId="164" fontId="3" fillId="0" borderId="3" xfId="0" applyNumberFormat="1" applyFont="1" applyFill="1" applyBorder="1" applyAlignment="1">
      <alignment vertical="top" wrapText="1"/>
    </xf>
    <xf numFmtId="14" fontId="3" fillId="0" borderId="2" xfId="0" applyNumberFormat="1" applyFont="1" applyFill="1" applyBorder="1" applyAlignment="1">
      <alignment horizontal="center" vertical="top"/>
    </xf>
    <xf numFmtId="14" fontId="3" fillId="0" borderId="1" xfId="0" applyNumberFormat="1" applyFont="1" applyFill="1" applyBorder="1" applyAlignment="1">
      <alignment horizontal="center" vertical="top"/>
    </xf>
    <xf numFmtId="0" fontId="3" fillId="0" borderId="24"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3" fillId="0" borderId="9"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1" fontId="3" fillId="0" borderId="1" xfId="0" applyNumberFormat="1" applyFont="1" applyFill="1" applyBorder="1" applyAlignment="1">
      <alignment vertical="top" wrapText="1"/>
    </xf>
    <xf numFmtId="1" fontId="3" fillId="0" borderId="9" xfId="0" applyNumberFormat="1" applyFont="1" applyFill="1" applyBorder="1" applyAlignment="1">
      <alignment vertical="top" wrapText="1"/>
    </xf>
    <xf numFmtId="0" fontId="3" fillId="0" borderId="1" xfId="0" applyFont="1" applyFill="1" applyBorder="1" applyAlignment="1">
      <alignment horizontal="left" vertical="center" wrapText="1"/>
    </xf>
    <xf numFmtId="0" fontId="3" fillId="0" borderId="5" xfId="0" applyFont="1" applyFill="1" applyBorder="1" applyAlignment="1">
      <alignment horizontal="left" vertical="center" wrapText="1"/>
    </xf>
    <xf numFmtId="14" fontId="3" fillId="0" borderId="12" xfId="0" applyNumberFormat="1" applyFont="1" applyFill="1" applyBorder="1" applyAlignment="1">
      <alignment horizontal="center" vertical="top"/>
    </xf>
    <xf numFmtId="14" fontId="3" fillId="0"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164" fontId="8" fillId="0" borderId="3" xfId="0" applyNumberFormat="1" applyFont="1" applyFill="1" applyBorder="1" applyAlignment="1">
      <alignment horizontal="center" vertical="center" wrapText="1"/>
    </xf>
    <xf numFmtId="0" fontId="3" fillId="0" borderId="15" xfId="0" applyFont="1" applyFill="1" applyBorder="1" applyAlignment="1">
      <alignment horizontal="center" wrapText="1"/>
    </xf>
    <xf numFmtId="14" fontId="3" fillId="0" borderId="15" xfId="0" applyNumberFormat="1" applyFont="1" applyFill="1" applyBorder="1" applyAlignment="1">
      <alignment horizontal="center" vertical="top" wrapText="1"/>
    </xf>
    <xf numFmtId="14" fontId="3" fillId="0" borderId="3" xfId="0" applyNumberFormat="1" applyFont="1" applyFill="1" applyBorder="1" applyAlignment="1">
      <alignment horizontal="center" vertical="center"/>
    </xf>
    <xf numFmtId="4" fontId="8" fillId="0" borderId="15" xfId="0" applyNumberFormat="1" applyFont="1" applyFill="1" applyBorder="1" applyAlignment="1">
      <alignment horizontal="center" vertical="center" wrapText="1"/>
    </xf>
    <xf numFmtId="4" fontId="3" fillId="0" borderId="15" xfId="0" applyNumberFormat="1" applyFont="1" applyFill="1" applyBorder="1" applyAlignment="1">
      <alignment horizontal="center" vertical="center" wrapText="1"/>
    </xf>
    <xf numFmtId="4" fontId="3" fillId="0" borderId="15" xfId="0" applyNumberFormat="1" applyFont="1" applyFill="1" applyBorder="1" applyAlignment="1">
      <alignment vertical="center" wrapText="1"/>
    </xf>
    <xf numFmtId="164" fontId="3" fillId="0" borderId="15" xfId="0" applyNumberFormat="1" applyFont="1" applyFill="1" applyBorder="1" applyAlignment="1">
      <alignment horizontal="center" vertical="center" wrapText="1"/>
    </xf>
    <xf numFmtId="164" fontId="8" fillId="0" borderId="15" xfId="0" applyNumberFormat="1" applyFont="1" applyFill="1" applyBorder="1" applyAlignment="1">
      <alignment horizontal="center" vertical="center" wrapText="1"/>
    </xf>
    <xf numFmtId="4" fontId="3" fillId="0" borderId="15" xfId="0" applyNumberFormat="1" applyFont="1" applyFill="1" applyBorder="1" applyAlignment="1">
      <alignment vertical="top" wrapText="1"/>
    </xf>
    <xf numFmtId="164" fontId="3" fillId="0" borderId="15" xfId="0" applyNumberFormat="1" applyFont="1" applyFill="1" applyBorder="1" applyAlignment="1">
      <alignment horizontal="center" vertical="top" wrapText="1"/>
    </xf>
    <xf numFmtId="14" fontId="3" fillId="0" borderId="12" xfId="0" applyNumberFormat="1" applyFont="1" applyFill="1" applyBorder="1" applyAlignment="1">
      <alignment horizontal="center" vertical="top" wrapText="1"/>
    </xf>
    <xf numFmtId="0" fontId="3" fillId="0" borderId="8" xfId="0" applyFont="1" applyFill="1" applyBorder="1" applyAlignment="1">
      <alignment horizontal="center" vertical="top" wrapText="1"/>
    </xf>
    <xf numFmtId="4" fontId="3" fillId="0" borderId="8" xfId="0" applyNumberFormat="1" applyFont="1" applyFill="1" applyBorder="1" applyAlignment="1">
      <alignment horizontal="center" vertical="top" wrapText="1"/>
    </xf>
    <xf numFmtId="14" fontId="3" fillId="0" borderId="11" xfId="0" applyNumberFormat="1" applyFont="1" applyFill="1" applyBorder="1" applyAlignment="1">
      <alignment horizontal="center" vertical="top" wrapText="1"/>
    </xf>
    <xf numFmtId="0" fontId="3" fillId="0" borderId="7" xfId="0" applyFont="1" applyFill="1" applyBorder="1" applyAlignment="1">
      <alignment horizontal="center" wrapText="1"/>
    </xf>
    <xf numFmtId="4" fontId="3" fillId="0" borderId="15" xfId="0" applyNumberFormat="1" applyFont="1" applyFill="1" applyBorder="1" applyAlignment="1">
      <alignment horizontal="center" vertical="top"/>
    </xf>
    <xf numFmtId="4" fontId="3" fillId="0" borderId="12" xfId="0" applyNumberFormat="1" applyFont="1" applyFill="1" applyBorder="1" applyAlignment="1">
      <alignment horizontal="center" vertical="top"/>
    </xf>
    <xf numFmtId="4" fontId="3" fillId="0" borderId="8" xfId="0" applyNumberFormat="1" applyFont="1" applyFill="1" applyBorder="1" applyAlignment="1">
      <alignment horizontal="center" vertical="top"/>
    </xf>
    <xf numFmtId="4" fontId="3" fillId="0" borderId="4" xfId="0" applyNumberFormat="1" applyFont="1" applyFill="1" applyBorder="1" applyAlignment="1">
      <alignment horizontal="center" vertical="top"/>
    </xf>
    <xf numFmtId="0" fontId="3" fillId="0" borderId="8" xfId="0" applyNumberFormat="1" applyFont="1" applyFill="1" applyBorder="1" applyAlignment="1">
      <alignment horizontal="right" vertical="top"/>
    </xf>
    <xf numFmtId="0" fontId="3" fillId="0" borderId="15" xfId="0" applyNumberFormat="1" applyFont="1" applyFill="1" applyBorder="1" applyAlignment="1">
      <alignment horizontal="right" vertical="top"/>
    </xf>
    <xf numFmtId="14" fontId="3" fillId="0" borderId="15" xfId="0" applyNumberFormat="1" applyFont="1" applyFill="1" applyBorder="1" applyAlignment="1">
      <alignment vertical="top"/>
    </xf>
    <xf numFmtId="0" fontId="3" fillId="0" borderId="0" xfId="0" applyNumberFormat="1" applyFont="1" applyFill="1" applyBorder="1" applyAlignment="1">
      <alignment horizontal="right" vertical="top"/>
    </xf>
    <xf numFmtId="14" fontId="3" fillId="0" borderId="2" xfId="0" applyNumberFormat="1" applyFont="1" applyFill="1" applyBorder="1" applyAlignment="1">
      <alignment horizontal="center" vertical="top" wrapText="1"/>
    </xf>
    <xf numFmtId="0" fontId="3" fillId="0" borderId="15" xfId="0" applyFont="1" applyFill="1" applyBorder="1" applyAlignment="1">
      <alignment vertical="center" wrapText="1"/>
    </xf>
    <xf numFmtId="164" fontId="8" fillId="0" borderId="7" xfId="0" applyNumberFormat="1" applyFont="1" applyFill="1" applyBorder="1" applyAlignment="1">
      <alignment vertical="top" wrapText="1"/>
    </xf>
    <xf numFmtId="0" fontId="14" fillId="0" borderId="15" xfId="0" applyFont="1" applyFill="1" applyBorder="1" applyAlignment="1">
      <alignment horizontal="center" vertical="top"/>
    </xf>
    <xf numFmtId="0" fontId="14" fillId="0" borderId="0" xfId="0" applyFont="1" applyFill="1" applyBorder="1" applyAlignment="1">
      <alignment horizontal="center" vertical="top" wrapText="1"/>
    </xf>
    <xf numFmtId="0" fontId="14" fillId="0" borderId="0" xfId="0" applyFont="1" applyFill="1" applyBorder="1" applyAlignment="1">
      <alignment horizontal="center" vertical="top"/>
    </xf>
    <xf numFmtId="164" fontId="14" fillId="0" borderId="15" xfId="0" applyNumberFormat="1" applyFont="1" applyFill="1" applyBorder="1" applyAlignment="1">
      <alignment horizontal="center" vertical="top"/>
    </xf>
    <xf numFmtId="4" fontId="3" fillId="0" borderId="7" xfId="0" applyNumberFormat="1" applyFont="1" applyFill="1" applyBorder="1" applyAlignment="1">
      <alignment vertical="top" wrapText="1"/>
    </xf>
    <xf numFmtId="0" fontId="3" fillId="0" borderId="16" xfId="0" applyFont="1" applyFill="1" applyBorder="1" applyAlignment="1">
      <alignment horizontal="center" vertical="top" wrapText="1"/>
    </xf>
    <xf numFmtId="0" fontId="3" fillId="0" borderId="12" xfId="0" applyFont="1" applyFill="1" applyBorder="1" applyAlignment="1">
      <alignment horizontal="center" vertical="center" wrapText="1"/>
    </xf>
    <xf numFmtId="0" fontId="3" fillId="0" borderId="5" xfId="0" applyFont="1" applyFill="1" applyBorder="1" applyAlignment="1">
      <alignment horizontal="center" vertical="center" wrapText="1"/>
    </xf>
    <xf numFmtId="4" fontId="8" fillId="0" borderId="1" xfId="0" applyNumberFormat="1" applyFont="1" applyFill="1" applyBorder="1" applyAlignment="1">
      <alignment horizontal="center" vertical="top" wrapText="1"/>
    </xf>
    <xf numFmtId="0" fontId="8" fillId="0" borderId="1" xfId="0" applyFont="1" applyFill="1" applyBorder="1" applyAlignment="1">
      <alignment horizontal="center" vertical="top" wrapText="1"/>
    </xf>
    <xf numFmtId="164" fontId="8" fillId="0" borderId="1" xfId="0" applyNumberFormat="1" applyFont="1" applyFill="1" applyBorder="1" applyAlignment="1">
      <alignment horizontal="center" vertical="top"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8" fillId="0" borderId="1" xfId="0" applyFont="1" applyFill="1" applyBorder="1" applyAlignment="1">
      <alignment vertical="top" wrapText="1"/>
    </xf>
    <xf numFmtId="0" fontId="3" fillId="0" borderId="1" xfId="0" applyNumberFormat="1" applyFont="1" applyFill="1" applyBorder="1" applyAlignment="1">
      <alignment vertical="top" wrapText="1"/>
    </xf>
    <xf numFmtId="4"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16" fontId="3" fillId="0" borderId="15" xfId="0" applyNumberFormat="1" applyFont="1" applyFill="1" applyBorder="1" applyAlignment="1">
      <alignment horizontal="center" vertical="top" wrapText="1"/>
    </xf>
    <xf numFmtId="16" fontId="3" fillId="0" borderId="3" xfId="0" applyNumberFormat="1"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26" xfId="0" applyFont="1" applyFill="1" applyBorder="1" applyAlignment="1">
      <alignment horizontal="center" vertical="center" wrapText="1"/>
    </xf>
    <xf numFmtId="2" fontId="3" fillId="0" borderId="21" xfId="0" applyNumberFormat="1" applyFont="1" applyFill="1" applyBorder="1" applyAlignment="1">
      <alignment horizontal="center" vertical="center" wrapText="1"/>
    </xf>
    <xf numFmtId="0" fontId="3" fillId="0" borderId="27" xfId="0" applyFont="1" applyFill="1" applyBorder="1" applyAlignment="1">
      <alignment horizontal="center" vertical="center" wrapText="1"/>
    </xf>
    <xf numFmtId="16" fontId="3" fillId="0" borderId="2" xfId="0" applyNumberFormat="1" applyFont="1" applyFill="1" applyBorder="1" applyAlignment="1">
      <alignment horizontal="center" vertical="top" wrapText="1"/>
    </xf>
    <xf numFmtId="164" fontId="3" fillId="0" borderId="9" xfId="0" applyNumberFormat="1" applyFont="1" applyFill="1" applyBorder="1" applyAlignment="1">
      <alignment horizontal="center" vertical="center" wrapText="1"/>
    </xf>
    <xf numFmtId="0" fontId="3" fillId="0" borderId="9" xfId="0" applyFont="1" applyFill="1" applyBorder="1" applyAlignment="1">
      <alignment horizontal="right" vertical="top" wrapText="1"/>
    </xf>
    <xf numFmtId="16" fontId="8" fillId="0" borderId="3" xfId="0" applyNumberFormat="1" applyFont="1" applyFill="1" applyBorder="1" applyAlignment="1">
      <alignment horizontal="center" vertical="top" wrapText="1"/>
    </xf>
    <xf numFmtId="0" fontId="3" fillId="0" borderId="12" xfId="0" applyFont="1" applyFill="1" applyBorder="1" applyAlignment="1">
      <alignment horizontal="center" vertical="top" wrapText="1"/>
    </xf>
    <xf numFmtId="16" fontId="3" fillId="0" borderId="12" xfId="0" applyNumberFormat="1" applyFont="1" applyFill="1" applyBorder="1" applyAlignment="1">
      <alignment horizontal="center" vertical="top" wrapText="1"/>
    </xf>
    <xf numFmtId="164" fontId="3" fillId="0" borderId="7" xfId="0" applyNumberFormat="1" applyFont="1" applyFill="1" applyBorder="1" applyAlignment="1">
      <alignment vertical="top" wrapText="1"/>
    </xf>
    <xf numFmtId="4" fontId="3" fillId="0" borderId="7" xfId="0" applyNumberFormat="1" applyFont="1" applyFill="1" applyBorder="1" applyAlignment="1">
      <alignment horizontal="center" vertical="top" wrapText="1"/>
    </xf>
    <xf numFmtId="0" fontId="15" fillId="0" borderId="8" xfId="0" applyFont="1" applyFill="1" applyBorder="1" applyAlignment="1">
      <alignment horizontal="center" vertical="top" wrapText="1"/>
    </xf>
    <xf numFmtId="0" fontId="3" fillId="0" borderId="13" xfId="0" applyFont="1" applyFill="1" applyBorder="1" applyAlignment="1">
      <alignment horizontal="center" vertical="top" wrapText="1"/>
    </xf>
    <xf numFmtId="164" fontId="3" fillId="0" borderId="6" xfId="0" applyNumberFormat="1" applyFont="1" applyFill="1" applyBorder="1" applyAlignment="1">
      <alignment vertical="top" wrapText="1"/>
    </xf>
    <xf numFmtId="4" fontId="3" fillId="0" borderId="4" xfId="0" applyNumberFormat="1" applyFont="1" applyFill="1" applyBorder="1" applyAlignment="1">
      <alignment horizontal="center" vertical="top" wrapText="1"/>
    </xf>
    <xf numFmtId="14" fontId="3" fillId="2" borderId="1" xfId="0" applyNumberFormat="1" applyFont="1" applyFill="1" applyBorder="1" applyAlignment="1">
      <alignment horizontal="center" vertical="top" wrapText="1"/>
    </xf>
    <xf numFmtId="164" fontId="3" fillId="0" borderId="6" xfId="0" applyNumberFormat="1" applyFont="1" applyFill="1" applyBorder="1" applyAlignment="1">
      <alignment horizontal="center" vertical="top" wrapText="1"/>
    </xf>
    <xf numFmtId="164" fontId="3" fillId="0" borderId="4" xfId="0" applyNumberFormat="1" applyFont="1" applyFill="1" applyBorder="1" applyAlignment="1">
      <alignment vertical="top" wrapText="1"/>
    </xf>
    <xf numFmtId="164" fontId="3" fillId="0" borderId="10" xfId="0" applyNumberFormat="1" applyFont="1" applyFill="1" applyBorder="1" applyAlignment="1">
      <alignment horizontal="center" vertical="center" wrapText="1"/>
    </xf>
    <xf numFmtId="4" fontId="8" fillId="0" borderId="7" xfId="0" applyNumberFormat="1" applyFont="1" applyFill="1" applyBorder="1" applyAlignment="1">
      <alignment horizontal="center" vertical="center" wrapText="1"/>
    </xf>
    <xf numFmtId="0" fontId="15" fillId="0" borderId="15" xfId="0" applyFont="1" applyFill="1" applyBorder="1" applyAlignment="1">
      <alignment horizontal="center" vertical="top" wrapText="1"/>
    </xf>
    <xf numFmtId="0" fontId="3" fillId="0" borderId="3" xfId="0" applyNumberFormat="1" applyFont="1" applyFill="1" applyBorder="1" applyAlignment="1">
      <alignment vertical="top"/>
    </xf>
    <xf numFmtId="0" fontId="3" fillId="0" borderId="6" xfId="0" applyFont="1" applyFill="1" applyBorder="1" applyAlignment="1">
      <alignment horizontal="center" vertical="center" wrapText="1"/>
    </xf>
    <xf numFmtId="4"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NumberFormat="1" applyFont="1" applyFill="1" applyBorder="1" applyAlignment="1">
      <alignment vertical="top"/>
    </xf>
    <xf numFmtId="0" fontId="3" fillId="0" borderId="0" xfId="0" applyFont="1" applyFill="1" applyBorder="1" applyAlignment="1">
      <alignment horizontal="right" vertical="top" wrapText="1"/>
    </xf>
    <xf numFmtId="4" fontId="8" fillId="0" borderId="3" xfId="0" applyNumberFormat="1" applyFont="1" applyFill="1" applyBorder="1" applyAlignment="1">
      <alignment horizontal="center" vertical="center"/>
    </xf>
    <xf numFmtId="0" fontId="3" fillId="0" borderId="25" xfId="0" applyFont="1" applyFill="1" applyBorder="1" applyAlignment="1">
      <alignment horizontal="center" vertical="center" wrapText="1"/>
    </xf>
    <xf numFmtId="4" fontId="3" fillId="0" borderId="3" xfId="0" applyNumberFormat="1" applyFont="1" applyFill="1" applyBorder="1" applyAlignment="1">
      <alignment horizontal="center" vertical="center"/>
    </xf>
    <xf numFmtId="14" fontId="3" fillId="0" borderId="3" xfId="0" applyNumberFormat="1" applyFont="1" applyFill="1" applyBorder="1" applyAlignment="1">
      <alignment vertical="top"/>
    </xf>
    <xf numFmtId="4" fontId="8" fillId="0" borderId="4" xfId="0" applyNumberFormat="1" applyFont="1" applyFill="1" applyBorder="1" applyAlignment="1">
      <alignment horizontal="center" vertical="top" wrapText="1"/>
    </xf>
    <xf numFmtId="164" fontId="8" fillId="0" borderId="4" xfId="0" applyNumberFormat="1" applyFont="1" applyFill="1" applyBorder="1" applyAlignment="1">
      <alignment horizontal="center" vertical="top" wrapText="1"/>
    </xf>
    <xf numFmtId="0" fontId="8" fillId="0" borderId="15" xfId="0" applyFont="1" applyFill="1" applyBorder="1" applyAlignment="1">
      <alignment horizontal="center" vertical="top" wrapText="1"/>
    </xf>
    <xf numFmtId="0" fontId="3" fillId="0" borderId="4" xfId="0" applyFont="1" applyFill="1" applyBorder="1" applyAlignment="1">
      <alignment horizontal="left" vertical="top" wrapText="1"/>
    </xf>
    <xf numFmtId="4" fontId="3" fillId="0" borderId="2"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4" fontId="3" fillId="0" borderId="14" xfId="0" applyNumberFormat="1" applyFont="1" applyFill="1" applyBorder="1" applyAlignment="1">
      <alignment horizontal="center" vertical="center" wrapText="1"/>
    </xf>
    <xf numFmtId="0" fontId="15" fillId="0" borderId="1" xfId="0" applyFont="1" applyBorder="1" applyAlignment="1">
      <alignment horizontal="center" vertical="top" wrapText="1"/>
    </xf>
    <xf numFmtId="0" fontId="3" fillId="0" borderId="0" xfId="0" applyFont="1" applyFill="1" applyBorder="1" applyAlignment="1">
      <alignment horizontal="left" vertical="top" wrapText="1"/>
    </xf>
    <xf numFmtId="0" fontId="3" fillId="0" borderId="1" xfId="0" applyFont="1" applyBorder="1" applyAlignment="1">
      <alignment horizontal="center" vertical="top" wrapText="1"/>
    </xf>
    <xf numFmtId="0" fontId="3" fillId="0" borderId="8" xfId="0" applyFont="1" applyFill="1" applyBorder="1" applyAlignment="1">
      <alignment horizontal="right" vertical="top" wrapText="1"/>
    </xf>
    <xf numFmtId="0" fontId="8" fillId="0" borderId="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center" vertical="center" wrapText="1"/>
    </xf>
    <xf numFmtId="2" fontId="0" fillId="2" borderId="0" xfId="0" applyNumberFormat="1" applyFill="1"/>
    <xf numFmtId="0" fontId="3" fillId="0" borderId="3" xfId="0" applyFont="1" applyFill="1" applyBorder="1" applyAlignment="1">
      <alignment horizontal="center" vertical="top" wrapText="1"/>
    </xf>
    <xf numFmtId="4" fontId="3" fillId="0" borderId="3" xfId="0" applyNumberFormat="1" applyFont="1" applyFill="1" applyBorder="1" applyAlignment="1">
      <alignment horizontal="center" vertical="top" wrapText="1"/>
    </xf>
    <xf numFmtId="4" fontId="8" fillId="0" borderId="3"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164" fontId="3" fillId="0" borderId="1" xfId="0" applyNumberFormat="1" applyFont="1" applyFill="1" applyBorder="1" applyAlignment="1">
      <alignment horizontal="center" vertical="top" wrapText="1"/>
    </xf>
    <xf numFmtId="4" fontId="8" fillId="0" borderId="1" xfId="0" applyNumberFormat="1" applyFont="1" applyFill="1" applyBorder="1" applyAlignment="1">
      <alignment horizontal="center" vertical="top" wrapText="1"/>
    </xf>
    <xf numFmtId="0" fontId="3" fillId="0" borderId="7" xfId="0" applyFont="1" applyFill="1" applyBorder="1" applyAlignment="1">
      <alignment horizontal="center" vertical="top" wrapText="1"/>
    </xf>
    <xf numFmtId="0" fontId="1" fillId="0" borderId="1" xfId="0" applyFont="1" applyFill="1" applyBorder="1" applyAlignment="1">
      <alignment horizontal="center" vertical="top" wrapText="1"/>
    </xf>
    <xf numFmtId="164" fontId="3" fillId="2" borderId="3" xfId="0" applyNumberFormat="1" applyFont="1" applyFill="1" applyBorder="1" applyAlignment="1">
      <alignment horizontal="center" vertical="top" wrapText="1"/>
    </xf>
    <xf numFmtId="0" fontId="1" fillId="0" borderId="7" xfId="0" applyFont="1" applyFill="1" applyBorder="1" applyAlignment="1">
      <alignment vertical="top" wrapText="1"/>
    </xf>
    <xf numFmtId="164" fontId="3" fillId="0" borderId="1" xfId="0" applyNumberFormat="1" applyFont="1" applyFill="1" applyBorder="1" applyAlignment="1">
      <alignment horizontal="center" vertical="top" wrapText="1"/>
    </xf>
    <xf numFmtId="164" fontId="3" fillId="0" borderId="3" xfId="0" applyNumberFormat="1" applyFont="1" applyFill="1" applyBorder="1" applyAlignment="1">
      <alignment horizontal="center" vertical="top"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1" xfId="0" applyFont="1" applyFill="1" applyBorder="1" applyAlignment="1">
      <alignment horizontal="right" vertical="top" wrapText="1"/>
    </xf>
    <xf numFmtId="0" fontId="3" fillId="0" borderId="7" xfId="0" applyFont="1" applyFill="1" applyBorder="1" applyAlignment="1">
      <alignment horizontal="center" vertical="top" wrapText="1"/>
    </xf>
    <xf numFmtId="16" fontId="3" fillId="0" borderId="3" xfId="0" applyNumberFormat="1" applyFont="1" applyFill="1" applyBorder="1" applyAlignment="1">
      <alignment horizontal="center" vertical="top" wrapText="1"/>
    </xf>
    <xf numFmtId="14" fontId="3" fillId="0" borderId="3" xfId="0" applyNumberFormat="1" applyFont="1" applyFill="1" applyBorder="1" applyAlignment="1">
      <alignment horizontal="center" vertical="top" wrapText="1"/>
    </xf>
    <xf numFmtId="0" fontId="12" fillId="0" borderId="7" xfId="0" applyFont="1" applyFill="1" applyBorder="1" applyAlignment="1">
      <alignment horizontal="left" vertical="center" wrapText="1"/>
    </xf>
    <xf numFmtId="0" fontId="3" fillId="0" borderId="15" xfId="0" applyFont="1" applyBorder="1" applyAlignment="1">
      <alignment horizontal="center" vertical="center"/>
    </xf>
    <xf numFmtId="4" fontId="3" fillId="0" borderId="7" xfId="0" applyNumberFormat="1" applyFont="1" applyFill="1" applyBorder="1" applyAlignment="1">
      <alignment horizontal="center" vertical="center"/>
    </xf>
    <xf numFmtId="14" fontId="3" fillId="0" borderId="7" xfId="0" applyNumberFormat="1" applyFont="1" applyFill="1" applyBorder="1" applyAlignment="1">
      <alignment horizontal="center" vertical="top" wrapText="1"/>
    </xf>
    <xf numFmtId="0" fontId="3" fillId="0" borderId="7" xfId="0" applyNumberFormat="1" applyFont="1" applyFill="1" applyBorder="1" applyAlignment="1">
      <alignment vertical="top"/>
    </xf>
    <xf numFmtId="0" fontId="3" fillId="0" borderId="6" xfId="0" applyNumberFormat="1" applyFont="1" applyFill="1" applyBorder="1" applyAlignment="1">
      <alignment vertical="top"/>
    </xf>
    <xf numFmtId="14" fontId="3" fillId="0" borderId="7" xfId="0" applyNumberFormat="1" applyFont="1" applyFill="1" applyBorder="1" applyAlignment="1">
      <alignment vertical="top"/>
    </xf>
    <xf numFmtId="14" fontId="12" fillId="0" borderId="3" xfId="0" applyNumberFormat="1" applyFont="1" applyFill="1" applyBorder="1" applyAlignment="1">
      <alignment horizontal="left" vertical="top" wrapText="1"/>
    </xf>
    <xf numFmtId="0" fontId="12" fillId="0" borderId="27" xfId="0" applyFont="1" applyFill="1" applyBorder="1" applyAlignment="1">
      <alignment vertical="top" wrapText="1"/>
    </xf>
    <xf numFmtId="0" fontId="3" fillId="0" borderId="12"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16" fontId="3" fillId="0" borderId="1" xfId="0" applyNumberFormat="1" applyFont="1" applyFill="1" applyBorder="1" applyAlignment="1">
      <alignment horizontal="center" vertical="top" wrapText="1"/>
    </xf>
    <xf numFmtId="16" fontId="3" fillId="0" borderId="3"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4" fontId="3" fillId="0" borderId="3"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0" fontId="3" fillId="0"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2"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4"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right" vertical="top" wrapText="1"/>
    </xf>
    <xf numFmtId="0" fontId="3" fillId="0" borderId="3" xfId="0" applyFont="1" applyFill="1" applyBorder="1" applyAlignment="1">
      <alignment horizontal="right" vertical="top" wrapText="1"/>
    </xf>
    <xf numFmtId="0" fontId="7" fillId="2" borderId="1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0" borderId="12"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4" xfId="0" applyFont="1" applyFill="1" applyBorder="1" applyAlignment="1">
      <alignment horizontal="center" vertical="top" wrapText="1"/>
    </xf>
    <xf numFmtId="164" fontId="3" fillId="2" borderId="2" xfId="0" applyNumberFormat="1" applyFont="1" applyFill="1" applyBorder="1" applyAlignment="1">
      <alignment horizontal="center" vertical="top" wrapText="1"/>
    </xf>
    <xf numFmtId="164" fontId="3" fillId="2" borderId="3"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4" fontId="8" fillId="2" borderId="3" xfId="0" applyNumberFormat="1"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 xfId="0" applyFont="1" applyFill="1" applyBorder="1" applyAlignment="1">
      <alignment horizontal="right" vertical="top" wrapText="1"/>
    </xf>
    <xf numFmtId="0" fontId="1" fillId="0" borderId="1" xfId="0" applyFont="1" applyFill="1" applyBorder="1" applyAlignment="1">
      <alignment horizontal="right" vertical="top" wrapText="1"/>
    </xf>
    <xf numFmtId="0" fontId="1" fillId="0" borderId="3" xfId="0" applyFont="1" applyFill="1" applyBorder="1" applyAlignment="1">
      <alignment horizontal="right" vertical="top" wrapText="1"/>
    </xf>
    <xf numFmtId="0" fontId="4" fillId="2" borderId="8" xfId="0" applyFont="1" applyFill="1" applyBorder="1" applyAlignment="1">
      <alignment horizontal="center" vertical="center" wrapText="1"/>
    </xf>
    <xf numFmtId="0" fontId="6" fillId="2" borderId="0" xfId="0" applyFont="1" applyFill="1" applyAlignment="1">
      <alignment horizontal="center" vertical="center" wrapText="1"/>
    </xf>
    <xf numFmtId="164" fontId="8" fillId="2" borderId="1" xfId="0" applyNumberFormat="1" applyFont="1" applyFill="1" applyBorder="1" applyAlignment="1">
      <alignment horizontal="center" vertical="top" wrapText="1"/>
    </xf>
    <xf numFmtId="164" fontId="8" fillId="2" borderId="3" xfId="0" applyNumberFormat="1" applyFont="1" applyFill="1" applyBorder="1" applyAlignment="1">
      <alignment horizontal="center" vertical="top" wrapText="1"/>
    </xf>
    <xf numFmtId="164" fontId="8" fillId="0" borderId="1" xfId="0" applyNumberFormat="1" applyFont="1" applyFill="1" applyBorder="1" applyAlignment="1">
      <alignment horizontal="center" vertical="top" wrapText="1"/>
    </xf>
    <xf numFmtId="164" fontId="8" fillId="0" borderId="3" xfId="0" applyNumberFormat="1" applyFont="1" applyFill="1" applyBorder="1" applyAlignment="1">
      <alignment horizontal="center" vertical="top" wrapText="1"/>
    </xf>
    <xf numFmtId="164" fontId="3" fillId="0" borderId="1" xfId="0" applyNumberFormat="1" applyFont="1" applyFill="1" applyBorder="1" applyAlignment="1">
      <alignment horizontal="center" vertical="top" wrapText="1"/>
    </xf>
    <xf numFmtId="164" fontId="3" fillId="0" borderId="2" xfId="0" applyNumberFormat="1" applyFont="1" applyFill="1" applyBorder="1" applyAlignment="1">
      <alignment horizontal="center" vertical="top" wrapText="1"/>
    </xf>
    <xf numFmtId="164" fontId="3" fillId="0" borderId="3" xfId="0" applyNumberFormat="1" applyFont="1" applyFill="1" applyBorder="1" applyAlignment="1">
      <alignment horizontal="center" vertical="top" wrapText="1"/>
    </xf>
    <xf numFmtId="14" fontId="3" fillId="0" borderId="1" xfId="0" applyNumberFormat="1" applyFont="1" applyFill="1" applyBorder="1" applyAlignment="1">
      <alignment horizontal="center" vertical="top" wrapText="1"/>
    </xf>
    <xf numFmtId="14" fontId="3" fillId="0" borderId="3" xfId="0" applyNumberFormat="1" applyFont="1" applyFill="1" applyBorder="1" applyAlignment="1">
      <alignment horizontal="center" vertical="top" wrapText="1"/>
    </xf>
    <xf numFmtId="14" fontId="3" fillId="0" borderId="1" xfId="0" applyNumberFormat="1" applyFont="1" applyFill="1" applyBorder="1" applyAlignment="1">
      <alignment horizontal="center" vertical="top"/>
    </xf>
    <xf numFmtId="14" fontId="3" fillId="0" borderId="3" xfId="0" applyNumberFormat="1" applyFont="1" applyFill="1" applyBorder="1" applyAlignment="1">
      <alignment horizontal="center" vertical="top"/>
    </xf>
    <xf numFmtId="14" fontId="3" fillId="0" borderId="2" xfId="0" applyNumberFormat="1" applyFont="1" applyFill="1" applyBorder="1" applyAlignment="1">
      <alignment horizontal="center" vertical="top" wrapText="1"/>
    </xf>
    <xf numFmtId="0" fontId="3" fillId="2" borderId="12"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4" xfId="0" applyFont="1" applyFill="1" applyBorder="1" applyAlignment="1">
      <alignment horizontal="left" vertical="top" wrapText="1"/>
    </xf>
    <xf numFmtId="0" fontId="1" fillId="2" borderId="1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8" fillId="0" borderId="12" xfId="0" applyFont="1" applyFill="1" applyBorder="1" applyAlignment="1">
      <alignment horizontal="center" vertical="top" wrapText="1"/>
    </xf>
    <xf numFmtId="0" fontId="8" fillId="0" borderId="4" xfId="0" applyFont="1" applyFill="1" applyBorder="1" applyAlignment="1">
      <alignment horizontal="center" vertical="top" wrapText="1"/>
    </xf>
    <xf numFmtId="4" fontId="3" fillId="0" borderId="1" xfId="0" applyNumberFormat="1" applyFont="1" applyFill="1" applyBorder="1" applyAlignment="1">
      <alignment vertical="top" wrapText="1"/>
    </xf>
    <xf numFmtId="4" fontId="3" fillId="0" borderId="3" xfId="0" applyNumberFormat="1" applyFont="1" applyFill="1" applyBorder="1" applyAlignment="1">
      <alignment vertical="top" wrapText="1"/>
    </xf>
    <xf numFmtId="4" fontId="8" fillId="0" borderId="1" xfId="0" applyNumberFormat="1" applyFont="1" applyFill="1" applyBorder="1" applyAlignment="1">
      <alignment horizontal="center" vertical="top" wrapText="1"/>
    </xf>
    <xf numFmtId="4" fontId="8" fillId="0" borderId="3" xfId="0" applyNumberFormat="1" applyFont="1" applyFill="1" applyBorder="1" applyAlignment="1">
      <alignment horizontal="center" vertical="top" wrapText="1"/>
    </xf>
    <xf numFmtId="0" fontId="3" fillId="0" borderId="1" xfId="0" applyFont="1" applyFill="1" applyBorder="1" applyAlignment="1">
      <alignment vertical="top" wrapText="1"/>
    </xf>
    <xf numFmtId="0" fontId="3" fillId="0" borderId="3" xfId="0" applyFont="1" applyFill="1" applyBorder="1" applyAlignment="1">
      <alignment vertical="top" wrapText="1"/>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3"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5" xfId="0" applyFont="1" applyFill="1" applyBorder="1" applyAlignment="1">
      <alignment horizontal="center" vertical="top" wrapText="1"/>
    </xf>
    <xf numFmtId="0" fontId="1" fillId="2" borderId="14" xfId="0" applyFont="1" applyFill="1" applyBorder="1" applyAlignment="1">
      <alignment vertical="top" wrapText="1"/>
    </xf>
    <xf numFmtId="164" fontId="3" fillId="0" borderId="1"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top" wrapText="1"/>
    </xf>
    <xf numFmtId="4" fontId="15" fillId="0" borderId="12" xfId="0" applyNumberFormat="1" applyFont="1" applyFill="1" applyBorder="1" applyAlignment="1">
      <alignment horizontal="left" vertical="center" wrapText="1"/>
    </xf>
    <xf numFmtId="4" fontId="15" fillId="0" borderId="8" xfId="0" applyNumberFormat="1" applyFont="1" applyFill="1" applyBorder="1" applyAlignment="1">
      <alignment horizontal="left" vertical="center" wrapText="1"/>
    </xf>
    <xf numFmtId="4" fontId="15" fillId="0" borderId="4" xfId="0" applyNumberFormat="1" applyFont="1" applyFill="1" applyBorder="1" applyAlignment="1">
      <alignment horizontal="left" vertical="center" wrapText="1"/>
    </xf>
    <xf numFmtId="0" fontId="14" fillId="0" borderId="12" xfId="0" applyFont="1" applyFill="1" applyBorder="1" applyAlignment="1">
      <alignment horizontal="center" vertical="top" wrapText="1"/>
    </xf>
    <xf numFmtId="0" fontId="14" fillId="0" borderId="8"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12"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4" xfId="0" applyFont="1" applyFill="1" applyBorder="1" applyAlignment="1">
      <alignment horizontal="center" vertical="center"/>
    </xf>
    <xf numFmtId="4" fontId="3" fillId="0" borderId="12" xfId="0" applyNumberFormat="1" applyFont="1" applyFill="1" applyBorder="1" applyAlignment="1">
      <alignment horizontal="center" vertical="center" wrapText="1"/>
    </xf>
    <xf numFmtId="4" fontId="3" fillId="0" borderId="8" xfId="0" applyNumberFormat="1" applyFont="1" applyFill="1" applyBorder="1" applyAlignment="1">
      <alignment horizontal="center" vertical="center" wrapText="1"/>
    </xf>
    <xf numFmtId="4" fontId="3" fillId="0" borderId="4" xfId="0" applyNumberFormat="1" applyFont="1" applyFill="1" applyBorder="1" applyAlignment="1">
      <alignment horizontal="center" vertical="center" wrapText="1"/>
    </xf>
    <xf numFmtId="0" fontId="11" fillId="2" borderId="10" xfId="0" applyFont="1" applyFill="1" applyBorder="1" applyAlignment="1">
      <alignment horizontal="center" vertical="top" wrapText="1"/>
    </xf>
    <xf numFmtId="0" fontId="1" fillId="0" borderId="9" xfId="0" applyFont="1" applyFill="1" applyBorder="1" applyAlignment="1">
      <alignment horizontal="center" wrapText="1"/>
    </xf>
    <xf numFmtId="0" fontId="3" fillId="0" borderId="11"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2" fillId="0" borderId="1" xfId="0" applyFont="1" applyFill="1" applyBorder="1" applyAlignment="1">
      <alignment horizontal="center" vertical="top" wrapText="1"/>
    </xf>
    <xf numFmtId="0" fontId="12" fillId="0" borderId="2" xfId="0" applyFont="1" applyFill="1" applyBorder="1" applyAlignment="1">
      <alignment horizontal="center" vertical="top" wrapText="1"/>
    </xf>
    <xf numFmtId="0" fontId="12" fillId="0" borderId="3" xfId="0" applyFont="1" applyFill="1" applyBorder="1" applyAlignment="1">
      <alignment horizontal="center" vertical="top" wrapText="1"/>
    </xf>
    <xf numFmtId="0" fontId="3" fillId="2" borderId="1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 fillId="0" borderId="12"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4" xfId="0" applyFont="1" applyFill="1" applyBorder="1" applyAlignment="1">
      <alignment horizontal="left" vertical="top" wrapText="1"/>
    </xf>
    <xf numFmtId="0" fontId="3" fillId="0" borderId="13"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5" xfId="0" applyFont="1" applyFill="1" applyBorder="1" applyAlignment="1">
      <alignment horizontal="lef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M216"/>
  <sheetViews>
    <sheetView tabSelected="1" view="pageBreakPreview" zoomScale="70" zoomScaleNormal="70" zoomScaleSheetLayoutView="70" workbookViewId="0">
      <pane ySplit="6" topLeftCell="A134" activePane="bottomLeft" state="frozen"/>
      <selection pane="bottomLeft" activeCell="C138" sqref="C138:S138"/>
    </sheetView>
  </sheetViews>
  <sheetFormatPr defaultRowHeight="15" x14ac:dyDescent="0.25"/>
  <cols>
    <col min="1" max="1" width="13.7109375" style="1" customWidth="1"/>
    <col min="2" max="2" width="38.5703125" style="1" customWidth="1"/>
    <col min="3" max="3" width="22.85546875" style="1" customWidth="1"/>
    <col min="4" max="4" width="19.28515625" style="1" customWidth="1"/>
    <col min="5" max="5" width="13.42578125" style="1" customWidth="1"/>
    <col min="6" max="6" width="14" style="1" customWidth="1"/>
    <col min="7" max="7" width="12.140625" style="1" customWidth="1"/>
    <col min="8" max="8" width="11.140625" style="1" customWidth="1"/>
    <col min="9" max="9" width="15.7109375" style="1" customWidth="1"/>
    <col min="10" max="10" width="15.42578125" style="1" customWidth="1"/>
    <col min="11" max="11" width="9.28515625" style="1" bestFit="1" customWidth="1"/>
    <col min="12" max="12" width="9.42578125" style="1" bestFit="1" customWidth="1"/>
    <col min="13" max="14" width="9.28515625" style="1" bestFit="1" customWidth="1"/>
    <col min="15" max="15" width="27.42578125" style="1" customWidth="1"/>
    <col min="16" max="16" width="11.7109375" style="1" customWidth="1"/>
    <col min="17" max="17" width="11.140625" style="1" customWidth="1"/>
    <col min="18" max="18" width="34.28515625" style="1" customWidth="1"/>
    <col min="19" max="19" width="16.5703125" style="1" customWidth="1"/>
    <col min="20" max="20" width="9.140625" style="1"/>
    <col min="21" max="21" width="15.7109375" style="1" customWidth="1"/>
    <col min="22" max="22" width="9.140625" style="1"/>
    <col min="23" max="23" width="12.140625" style="1" customWidth="1"/>
    <col min="24" max="16384" width="9.140625" style="1"/>
  </cols>
  <sheetData>
    <row r="1" spans="1:20" ht="39" customHeight="1" x14ac:dyDescent="0.25">
      <c r="A1" s="305" t="s">
        <v>310</v>
      </c>
      <c r="B1" s="305"/>
      <c r="C1" s="305"/>
      <c r="D1" s="305"/>
      <c r="E1" s="305"/>
      <c r="F1" s="305"/>
      <c r="G1" s="305"/>
      <c r="H1" s="305"/>
      <c r="I1" s="305"/>
      <c r="J1" s="305"/>
      <c r="K1" s="305"/>
      <c r="L1" s="305"/>
      <c r="M1" s="305"/>
      <c r="N1" s="305"/>
      <c r="O1" s="305"/>
      <c r="P1" s="305"/>
      <c r="Q1" s="305"/>
      <c r="R1" s="305"/>
      <c r="S1" s="305"/>
      <c r="T1" s="305"/>
    </row>
    <row r="2" spans="1:20" ht="25.5" customHeight="1" thickBot="1" x14ac:dyDescent="0.3">
      <c r="A2" s="6"/>
      <c r="B2" s="7"/>
      <c r="C2" s="354" t="s">
        <v>64</v>
      </c>
      <c r="D2" s="354"/>
      <c r="E2" s="354"/>
      <c r="F2" s="354"/>
      <c r="G2" s="354"/>
      <c r="H2" s="354"/>
      <c r="I2" s="354"/>
      <c r="J2" s="354"/>
      <c r="K2" s="354"/>
      <c r="L2" s="354"/>
      <c r="M2" s="354"/>
      <c r="N2" s="354"/>
      <c r="O2" s="354"/>
      <c r="P2" s="8"/>
      <c r="Q2" s="8"/>
    </row>
    <row r="3" spans="1:20" ht="15.75" customHeight="1" thickBot="1" x14ac:dyDescent="0.3">
      <c r="A3" s="283" t="s">
        <v>78</v>
      </c>
      <c r="B3" s="283" t="s">
        <v>0</v>
      </c>
      <c r="C3" s="283" t="s">
        <v>1</v>
      </c>
      <c r="D3" s="273" t="s">
        <v>2</v>
      </c>
      <c r="E3" s="274"/>
      <c r="F3" s="274"/>
      <c r="G3" s="274"/>
      <c r="H3" s="274"/>
      <c r="I3" s="274"/>
      <c r="J3" s="274"/>
      <c r="K3" s="274"/>
      <c r="L3" s="274"/>
      <c r="M3" s="274"/>
      <c r="N3" s="275"/>
      <c r="O3" s="288" t="s">
        <v>79</v>
      </c>
      <c r="P3" s="289"/>
      <c r="Q3" s="290"/>
      <c r="R3" s="283" t="s">
        <v>80</v>
      </c>
      <c r="S3" s="283" t="s">
        <v>81</v>
      </c>
    </row>
    <row r="4" spans="1:20" ht="15.75" customHeight="1" thickBot="1" x14ac:dyDescent="0.3">
      <c r="A4" s="284"/>
      <c r="B4" s="284"/>
      <c r="C4" s="284"/>
      <c r="D4" s="288" t="s">
        <v>3</v>
      </c>
      <c r="E4" s="289"/>
      <c r="F4" s="290"/>
      <c r="G4" s="286" t="s">
        <v>4</v>
      </c>
      <c r="H4" s="304"/>
      <c r="I4" s="304"/>
      <c r="J4" s="304"/>
      <c r="K4" s="304"/>
      <c r="L4" s="304"/>
      <c r="M4" s="304"/>
      <c r="N4" s="287"/>
      <c r="O4" s="291"/>
      <c r="P4" s="292"/>
      <c r="Q4" s="293"/>
      <c r="R4" s="284"/>
      <c r="S4" s="284"/>
    </row>
    <row r="5" spans="1:20" ht="60" customHeight="1" thickBot="1" x14ac:dyDescent="0.3">
      <c r="A5" s="284"/>
      <c r="B5" s="284"/>
      <c r="C5" s="284"/>
      <c r="D5" s="294"/>
      <c r="E5" s="295"/>
      <c r="F5" s="296"/>
      <c r="G5" s="286" t="s">
        <v>5</v>
      </c>
      <c r="H5" s="287"/>
      <c r="I5" s="286" t="s">
        <v>6</v>
      </c>
      <c r="J5" s="287"/>
      <c r="K5" s="286" t="s">
        <v>307</v>
      </c>
      <c r="L5" s="287"/>
      <c r="M5" s="286" t="s">
        <v>7</v>
      </c>
      <c r="N5" s="287"/>
      <c r="O5" s="294"/>
      <c r="P5" s="295"/>
      <c r="Q5" s="296"/>
      <c r="R5" s="284"/>
      <c r="S5" s="284"/>
    </row>
    <row r="6" spans="1:20" ht="93" customHeight="1" thickBot="1" x14ac:dyDescent="0.3">
      <c r="A6" s="285"/>
      <c r="B6" s="285"/>
      <c r="C6" s="285"/>
      <c r="D6" s="9" t="s">
        <v>90</v>
      </c>
      <c r="E6" s="9" t="s">
        <v>91</v>
      </c>
      <c r="F6" s="9" t="s">
        <v>92</v>
      </c>
      <c r="G6" s="21" t="s">
        <v>59</v>
      </c>
      <c r="H6" s="21" t="s">
        <v>8</v>
      </c>
      <c r="I6" s="21" t="s">
        <v>89</v>
      </c>
      <c r="J6" s="21" t="s">
        <v>8</v>
      </c>
      <c r="K6" s="21" t="s">
        <v>59</v>
      </c>
      <c r="L6" s="21" t="s">
        <v>8</v>
      </c>
      <c r="M6" s="21" t="s">
        <v>59</v>
      </c>
      <c r="N6" s="21" t="s">
        <v>8</v>
      </c>
      <c r="O6" s="21" t="s">
        <v>9</v>
      </c>
      <c r="P6" s="10" t="s">
        <v>311</v>
      </c>
      <c r="Q6" s="10" t="s">
        <v>312</v>
      </c>
      <c r="R6" s="285"/>
      <c r="S6" s="285"/>
    </row>
    <row r="7" spans="1:20" ht="15.75" thickBot="1" x14ac:dyDescent="0.3">
      <c r="A7" s="16">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row>
    <row r="8" spans="1:20" ht="36.75" customHeight="1" thickBot="1" x14ac:dyDescent="0.3">
      <c r="A8" s="17">
        <v>1</v>
      </c>
      <c r="B8" s="11" t="s">
        <v>82</v>
      </c>
      <c r="C8" s="18"/>
      <c r="D8" s="11"/>
      <c r="E8" s="18"/>
      <c r="F8" s="11"/>
      <c r="G8" s="18"/>
      <c r="H8" s="11"/>
      <c r="I8" s="18"/>
      <c r="J8" s="11"/>
      <c r="K8" s="18"/>
      <c r="L8" s="11"/>
      <c r="M8" s="18"/>
      <c r="N8" s="11"/>
      <c r="O8" s="18"/>
      <c r="P8" s="11"/>
      <c r="Q8" s="18"/>
      <c r="R8" s="11"/>
      <c r="S8" s="19"/>
    </row>
    <row r="9" spans="1:20" ht="21" customHeight="1" x14ac:dyDescent="0.25">
      <c r="A9" s="297" t="s">
        <v>12</v>
      </c>
      <c r="B9" s="89" t="s">
        <v>10</v>
      </c>
      <c r="C9" s="299"/>
      <c r="D9" s="281">
        <f>SUM(D12+D15+D17)</f>
        <v>84200</v>
      </c>
      <c r="E9" s="281">
        <f>SUM(E12+E15+E17)</f>
        <v>46529.34</v>
      </c>
      <c r="F9" s="281">
        <v>55.3</v>
      </c>
      <c r="G9" s="281">
        <f t="shared" ref="G9:N9" si="0">SUM(G12+G15+G17)</f>
        <v>533</v>
      </c>
      <c r="H9" s="281">
        <f t="shared" si="0"/>
        <v>348.34</v>
      </c>
      <c r="I9" s="281">
        <f t="shared" si="0"/>
        <v>83667</v>
      </c>
      <c r="J9" s="281">
        <f t="shared" si="0"/>
        <v>46181</v>
      </c>
      <c r="K9" s="281">
        <f t="shared" si="0"/>
        <v>0</v>
      </c>
      <c r="L9" s="281">
        <f t="shared" si="0"/>
        <v>0</v>
      </c>
      <c r="M9" s="281">
        <f t="shared" si="0"/>
        <v>0</v>
      </c>
      <c r="N9" s="281">
        <f t="shared" si="0"/>
        <v>0</v>
      </c>
      <c r="O9" s="297"/>
      <c r="P9" s="297"/>
      <c r="Q9" s="297"/>
      <c r="R9" s="306"/>
      <c r="S9" s="279"/>
    </row>
    <row r="10" spans="1:20" ht="55.5" customHeight="1" thickBot="1" x14ac:dyDescent="0.3">
      <c r="A10" s="298"/>
      <c r="B10" s="90" t="s">
        <v>18</v>
      </c>
      <c r="C10" s="300"/>
      <c r="D10" s="282"/>
      <c r="E10" s="282"/>
      <c r="F10" s="282"/>
      <c r="G10" s="282"/>
      <c r="H10" s="282"/>
      <c r="I10" s="282"/>
      <c r="J10" s="282"/>
      <c r="K10" s="282"/>
      <c r="L10" s="282"/>
      <c r="M10" s="282"/>
      <c r="N10" s="282"/>
      <c r="O10" s="298"/>
      <c r="P10" s="298"/>
      <c r="Q10" s="298"/>
      <c r="R10" s="307"/>
      <c r="S10" s="280"/>
    </row>
    <row r="11" spans="1:20" ht="15.75" thickBot="1" x14ac:dyDescent="0.3">
      <c r="A11" s="91"/>
      <c r="B11" s="92" t="s">
        <v>11</v>
      </c>
      <c r="C11" s="93"/>
      <c r="D11" s="92"/>
      <c r="E11" s="92"/>
      <c r="F11" s="94"/>
      <c r="G11" s="95"/>
      <c r="H11" s="95"/>
      <c r="I11" s="92"/>
      <c r="J11" s="92"/>
      <c r="K11" s="92"/>
      <c r="L11" s="92"/>
      <c r="M11" s="92"/>
      <c r="N11" s="93"/>
      <c r="O11" s="93"/>
      <c r="P11" s="93"/>
      <c r="Q11" s="96"/>
      <c r="R11" s="97"/>
      <c r="S11" s="98"/>
    </row>
    <row r="12" spans="1:20" ht="15" customHeight="1" x14ac:dyDescent="0.25">
      <c r="A12" s="245" t="s">
        <v>94</v>
      </c>
      <c r="B12" s="245" t="s">
        <v>73</v>
      </c>
      <c r="C12" s="245" t="s">
        <v>252</v>
      </c>
      <c r="D12" s="250">
        <v>836.2</v>
      </c>
      <c r="E12" s="250">
        <v>0</v>
      </c>
      <c r="F12" s="250">
        <v>0</v>
      </c>
      <c r="G12" s="252">
        <v>0</v>
      </c>
      <c r="H12" s="252">
        <v>0</v>
      </c>
      <c r="I12" s="250">
        <v>836.2</v>
      </c>
      <c r="J12" s="250">
        <v>0</v>
      </c>
      <c r="K12" s="250">
        <v>0</v>
      </c>
      <c r="L12" s="250">
        <v>0</v>
      </c>
      <c r="M12" s="250">
        <v>0</v>
      </c>
      <c r="N12" s="250">
        <v>0</v>
      </c>
      <c r="O12" s="245" t="s">
        <v>190</v>
      </c>
      <c r="P12" s="301">
        <v>30</v>
      </c>
      <c r="Q12" s="302">
        <v>0</v>
      </c>
      <c r="R12" s="341"/>
      <c r="S12" s="339"/>
      <c r="T12" s="338"/>
    </row>
    <row r="13" spans="1:20" ht="148.5" customHeight="1" thickBot="1" x14ac:dyDescent="0.3">
      <c r="A13" s="247"/>
      <c r="B13" s="246"/>
      <c r="C13" s="246"/>
      <c r="D13" s="252"/>
      <c r="E13" s="252"/>
      <c r="F13" s="252"/>
      <c r="G13" s="252"/>
      <c r="H13" s="252"/>
      <c r="I13" s="252"/>
      <c r="J13" s="252"/>
      <c r="K13" s="252"/>
      <c r="L13" s="252"/>
      <c r="M13" s="252"/>
      <c r="N13" s="252"/>
      <c r="O13" s="246"/>
      <c r="P13" s="272"/>
      <c r="Q13" s="303"/>
      <c r="R13" s="341"/>
      <c r="S13" s="340"/>
      <c r="T13" s="338"/>
    </row>
    <row r="14" spans="1:20" ht="81.75" customHeight="1" thickBot="1" x14ac:dyDescent="0.3">
      <c r="A14" s="28"/>
      <c r="B14" s="22" t="s">
        <v>151</v>
      </c>
      <c r="C14" s="318" t="s">
        <v>375</v>
      </c>
      <c r="D14" s="319"/>
      <c r="E14" s="319"/>
      <c r="F14" s="319"/>
      <c r="G14" s="319"/>
      <c r="H14" s="319"/>
      <c r="I14" s="319"/>
      <c r="J14" s="319"/>
      <c r="K14" s="319"/>
      <c r="L14" s="319"/>
      <c r="M14" s="319"/>
      <c r="N14" s="319"/>
      <c r="O14" s="319"/>
      <c r="P14" s="319"/>
      <c r="Q14" s="319"/>
      <c r="R14" s="319"/>
      <c r="S14" s="320"/>
      <c r="T14" s="12"/>
    </row>
    <row r="15" spans="1:20" ht="233.25" customHeight="1" thickBot="1" x14ac:dyDescent="0.3">
      <c r="A15" s="86" t="s">
        <v>95</v>
      </c>
      <c r="B15" s="43" t="s">
        <v>329</v>
      </c>
      <c r="C15" s="99" t="s">
        <v>253</v>
      </c>
      <c r="D15" s="100">
        <v>10563.8</v>
      </c>
      <c r="E15" s="100">
        <f>SUM(H15+J15)</f>
        <v>6529.34</v>
      </c>
      <c r="F15" s="100">
        <v>61.8</v>
      </c>
      <c r="G15" s="101">
        <v>533</v>
      </c>
      <c r="H15" s="100">
        <v>348.34</v>
      </c>
      <c r="I15" s="100">
        <v>10030.799999999999</v>
      </c>
      <c r="J15" s="100">
        <v>6181</v>
      </c>
      <c r="K15" s="100">
        <v>0</v>
      </c>
      <c r="L15" s="100">
        <v>0</v>
      </c>
      <c r="M15" s="100">
        <v>0</v>
      </c>
      <c r="N15" s="100">
        <v>0</v>
      </c>
      <c r="O15" s="99" t="s">
        <v>152</v>
      </c>
      <c r="P15" s="81">
        <v>14</v>
      </c>
      <c r="Q15" s="81">
        <v>15</v>
      </c>
      <c r="R15" s="223" t="s">
        <v>377</v>
      </c>
      <c r="S15" s="82"/>
    </row>
    <row r="16" spans="1:20" ht="89.25" customHeight="1" thickBot="1" x14ac:dyDescent="0.3">
      <c r="A16" s="86"/>
      <c r="B16" s="23" t="s">
        <v>151</v>
      </c>
      <c r="C16" s="321" t="s">
        <v>318</v>
      </c>
      <c r="D16" s="322"/>
      <c r="E16" s="322"/>
      <c r="F16" s="322"/>
      <c r="G16" s="322"/>
      <c r="H16" s="322"/>
      <c r="I16" s="322"/>
      <c r="J16" s="322"/>
      <c r="K16" s="322"/>
      <c r="L16" s="322"/>
      <c r="M16" s="322"/>
      <c r="N16" s="322"/>
      <c r="O16" s="322"/>
      <c r="P16" s="322"/>
      <c r="Q16" s="322"/>
      <c r="R16" s="322"/>
      <c r="S16" s="323"/>
    </row>
    <row r="17" spans="1:24" ht="96.75" customHeight="1" thickBot="1" x14ac:dyDescent="0.3">
      <c r="A17" s="86" t="s">
        <v>96</v>
      </c>
      <c r="B17" s="37" t="s">
        <v>65</v>
      </c>
      <c r="C17" s="27" t="s">
        <v>64</v>
      </c>
      <c r="D17" s="102">
        <v>72800</v>
      </c>
      <c r="E17" s="103">
        <v>40000</v>
      </c>
      <c r="F17" s="102">
        <v>55</v>
      </c>
      <c r="G17" s="104">
        <v>0</v>
      </c>
      <c r="H17" s="102">
        <v>0</v>
      </c>
      <c r="I17" s="102">
        <v>72800</v>
      </c>
      <c r="J17" s="102">
        <v>40000</v>
      </c>
      <c r="K17" s="102">
        <v>0</v>
      </c>
      <c r="L17" s="102">
        <v>0</v>
      </c>
      <c r="M17" s="102">
        <v>0</v>
      </c>
      <c r="N17" s="102">
        <v>0</v>
      </c>
      <c r="O17" s="86" t="s">
        <v>380</v>
      </c>
      <c r="P17" s="79">
        <v>0</v>
      </c>
      <c r="Q17" s="79">
        <v>0</v>
      </c>
      <c r="R17" s="226" t="s">
        <v>337</v>
      </c>
      <c r="S17" s="82"/>
    </row>
    <row r="18" spans="1:24" ht="92.25" customHeight="1" thickBot="1" x14ac:dyDescent="0.3">
      <c r="A18" s="86"/>
      <c r="B18" s="24" t="s">
        <v>151</v>
      </c>
      <c r="C18" s="259"/>
      <c r="D18" s="260"/>
      <c r="E18" s="260"/>
      <c r="F18" s="260"/>
      <c r="G18" s="260"/>
      <c r="H18" s="260"/>
      <c r="I18" s="260"/>
      <c r="J18" s="260"/>
      <c r="K18" s="260"/>
      <c r="L18" s="260"/>
      <c r="M18" s="260"/>
      <c r="N18" s="260"/>
      <c r="O18" s="260"/>
      <c r="P18" s="260"/>
      <c r="Q18" s="260"/>
      <c r="R18" s="260"/>
      <c r="S18" s="261"/>
    </row>
    <row r="19" spans="1:24" ht="30.75" thickBot="1" x14ac:dyDescent="0.3">
      <c r="A19" s="105" t="s">
        <v>19</v>
      </c>
      <c r="B19" s="28" t="s">
        <v>60</v>
      </c>
      <c r="C19" s="28"/>
      <c r="D19" s="67">
        <f>SUM(D20+D23+D25+D28+D30)</f>
        <v>134133.5</v>
      </c>
      <c r="E19" s="67">
        <f>SUM(E20+E23+E25+E28+E30)</f>
        <v>95773.1</v>
      </c>
      <c r="F19" s="67">
        <f>SUM(E19/D19)*100</f>
        <v>71.401327781650366</v>
      </c>
      <c r="G19" s="67">
        <f>SUM(G20+G23+G25+G28+G30)</f>
        <v>6445.5</v>
      </c>
      <c r="H19" s="67">
        <f>SUM(H20+H23+H25+H28+H30)</f>
        <v>6445.5</v>
      </c>
      <c r="I19" s="67">
        <f>SUM(I20+I23+I25+I28+I30)</f>
        <v>127688</v>
      </c>
      <c r="J19" s="67">
        <f>SUM(J20+J23+J25+J28+J30)</f>
        <v>89327.6</v>
      </c>
      <c r="K19" s="67">
        <f>SUM(K20+K23+K25+K28)</f>
        <v>0</v>
      </c>
      <c r="L19" s="67">
        <f>SUM(L20+L23+L25+L28)</f>
        <v>0</v>
      </c>
      <c r="M19" s="67">
        <f>SUM(M20+M23+M25+M28)</f>
        <v>0</v>
      </c>
      <c r="N19" s="67">
        <f>SUM(N20+N23+N25+N28)</f>
        <v>0</v>
      </c>
      <c r="O19" s="28"/>
      <c r="P19" s="26"/>
      <c r="Q19" s="26"/>
      <c r="R19" s="30"/>
      <c r="S19" s="39"/>
    </row>
    <row r="20" spans="1:24" ht="45" customHeight="1" thickBot="1" x14ac:dyDescent="0.3">
      <c r="A20" s="315" t="s">
        <v>97</v>
      </c>
      <c r="B20" s="246" t="s">
        <v>20</v>
      </c>
      <c r="C20" s="246" t="s">
        <v>64</v>
      </c>
      <c r="D20" s="252">
        <v>122734.5</v>
      </c>
      <c r="E20" s="252">
        <v>88467.1</v>
      </c>
      <c r="F20" s="252">
        <v>72.099999999999994</v>
      </c>
      <c r="G20" s="252">
        <v>0</v>
      </c>
      <c r="H20" s="252">
        <v>0</v>
      </c>
      <c r="I20" s="252">
        <v>122734.5</v>
      </c>
      <c r="J20" s="252">
        <v>88467.1</v>
      </c>
      <c r="K20" s="252">
        <v>0</v>
      </c>
      <c r="L20" s="252">
        <v>0</v>
      </c>
      <c r="M20" s="252">
        <v>0</v>
      </c>
      <c r="N20" s="252">
        <v>0</v>
      </c>
      <c r="O20" s="86" t="s">
        <v>153</v>
      </c>
      <c r="P20" s="106">
        <v>1918.7</v>
      </c>
      <c r="Q20" s="81">
        <v>1929.1</v>
      </c>
      <c r="R20" s="311" t="s">
        <v>287</v>
      </c>
      <c r="S20" s="245"/>
    </row>
    <row r="21" spans="1:24" ht="51" customHeight="1" thickBot="1" x14ac:dyDescent="0.3">
      <c r="A21" s="316"/>
      <c r="B21" s="247"/>
      <c r="C21" s="247"/>
      <c r="D21" s="251"/>
      <c r="E21" s="251"/>
      <c r="F21" s="251"/>
      <c r="G21" s="251"/>
      <c r="H21" s="251"/>
      <c r="I21" s="251"/>
      <c r="J21" s="251"/>
      <c r="K21" s="251"/>
      <c r="L21" s="251"/>
      <c r="M21" s="251"/>
      <c r="N21" s="251"/>
      <c r="O21" s="28" t="s">
        <v>154</v>
      </c>
      <c r="P21" s="64">
        <v>62.7</v>
      </c>
      <c r="Q21" s="26">
        <v>63</v>
      </c>
      <c r="R21" s="312"/>
      <c r="S21" s="247"/>
    </row>
    <row r="22" spans="1:24" ht="93.75" customHeight="1" thickBot="1" x14ac:dyDescent="0.3">
      <c r="A22" s="107"/>
      <c r="B22" s="24" t="s">
        <v>151</v>
      </c>
      <c r="C22" s="262" t="s">
        <v>314</v>
      </c>
      <c r="D22" s="263"/>
      <c r="E22" s="263"/>
      <c r="F22" s="263"/>
      <c r="G22" s="263"/>
      <c r="H22" s="263"/>
      <c r="I22" s="263"/>
      <c r="J22" s="263"/>
      <c r="K22" s="263"/>
      <c r="L22" s="263"/>
      <c r="M22" s="263"/>
      <c r="N22" s="263"/>
      <c r="O22" s="263"/>
      <c r="P22" s="263"/>
      <c r="Q22" s="263"/>
      <c r="R22" s="263"/>
      <c r="S22" s="264"/>
    </row>
    <row r="23" spans="1:24" ht="57" customHeight="1" thickBot="1" x14ac:dyDescent="0.3">
      <c r="A23" s="108" t="s">
        <v>200</v>
      </c>
      <c r="B23" s="62" t="s">
        <v>201</v>
      </c>
      <c r="C23" s="109" t="s">
        <v>64</v>
      </c>
      <c r="D23" s="110">
        <v>4093</v>
      </c>
      <c r="E23" s="111">
        <v>0</v>
      </c>
      <c r="F23" s="110">
        <v>0</v>
      </c>
      <c r="G23" s="111">
        <v>0</v>
      </c>
      <c r="H23" s="110">
        <v>0</v>
      </c>
      <c r="I23" s="111">
        <v>4093</v>
      </c>
      <c r="J23" s="110">
        <v>0</v>
      </c>
      <c r="K23" s="111">
        <v>0</v>
      </c>
      <c r="L23" s="110">
        <v>0</v>
      </c>
      <c r="M23" s="111">
        <v>0</v>
      </c>
      <c r="N23" s="110">
        <v>0</v>
      </c>
      <c r="O23" s="112" t="s">
        <v>280</v>
      </c>
      <c r="P23" s="113">
        <v>0</v>
      </c>
      <c r="Q23" s="114">
        <v>0</v>
      </c>
      <c r="R23" s="115" t="s">
        <v>358</v>
      </c>
      <c r="S23" s="116"/>
    </row>
    <row r="24" spans="1:24" ht="87.75" customHeight="1" thickBot="1" x14ac:dyDescent="0.3">
      <c r="A24" s="117"/>
      <c r="B24" s="25" t="s">
        <v>151</v>
      </c>
      <c r="C24" s="259"/>
      <c r="D24" s="260"/>
      <c r="E24" s="260"/>
      <c r="F24" s="260"/>
      <c r="G24" s="260"/>
      <c r="H24" s="260"/>
      <c r="I24" s="260"/>
      <c r="J24" s="260"/>
      <c r="K24" s="260"/>
      <c r="L24" s="260"/>
      <c r="M24" s="260"/>
      <c r="N24" s="260"/>
      <c r="O24" s="260"/>
      <c r="P24" s="260"/>
      <c r="Q24" s="260"/>
      <c r="R24" s="260"/>
      <c r="S24" s="261"/>
    </row>
    <row r="25" spans="1:24" ht="57" customHeight="1" x14ac:dyDescent="0.25">
      <c r="A25" s="317" t="s">
        <v>202</v>
      </c>
      <c r="B25" s="246" t="s">
        <v>203</v>
      </c>
      <c r="C25" s="269" t="s">
        <v>64</v>
      </c>
      <c r="D25" s="311">
        <v>0</v>
      </c>
      <c r="E25" s="311">
        <v>0</v>
      </c>
      <c r="F25" s="311">
        <v>0</v>
      </c>
      <c r="G25" s="311">
        <v>0</v>
      </c>
      <c r="H25" s="311">
        <v>0</v>
      </c>
      <c r="I25" s="311">
        <v>0</v>
      </c>
      <c r="J25" s="311">
        <v>0</v>
      </c>
      <c r="K25" s="311">
        <v>0</v>
      </c>
      <c r="L25" s="311">
        <v>0</v>
      </c>
      <c r="M25" s="311">
        <v>0</v>
      </c>
      <c r="N25" s="311">
        <v>0</v>
      </c>
      <c r="O25" s="245" t="s">
        <v>204</v>
      </c>
      <c r="P25" s="271">
        <v>0</v>
      </c>
      <c r="Q25" s="271">
        <v>0</v>
      </c>
      <c r="R25" s="246"/>
      <c r="S25" s="246"/>
      <c r="U25" s="13"/>
      <c r="V25" s="13"/>
      <c r="W25" s="13"/>
      <c r="X25" s="3"/>
    </row>
    <row r="26" spans="1:24" ht="14.25" customHeight="1" thickBot="1" x14ac:dyDescent="0.3">
      <c r="A26" s="314"/>
      <c r="B26" s="247"/>
      <c r="C26" s="270"/>
      <c r="D26" s="312"/>
      <c r="E26" s="312"/>
      <c r="F26" s="312"/>
      <c r="G26" s="312"/>
      <c r="H26" s="312"/>
      <c r="I26" s="312"/>
      <c r="J26" s="312"/>
      <c r="K26" s="312"/>
      <c r="L26" s="312"/>
      <c r="M26" s="312"/>
      <c r="N26" s="312"/>
      <c r="O26" s="247"/>
      <c r="P26" s="272"/>
      <c r="Q26" s="272"/>
      <c r="R26" s="247"/>
      <c r="S26" s="247"/>
      <c r="U26" s="3"/>
      <c r="V26" s="3"/>
      <c r="W26" s="3"/>
      <c r="X26" s="3"/>
    </row>
    <row r="27" spans="1:24" ht="82.5" customHeight="1" thickBot="1" x14ac:dyDescent="0.3">
      <c r="A27" s="118"/>
      <c r="B27" s="23" t="s">
        <v>151</v>
      </c>
      <c r="C27" s="253"/>
      <c r="D27" s="254"/>
      <c r="E27" s="254"/>
      <c r="F27" s="254"/>
      <c r="G27" s="254"/>
      <c r="H27" s="254"/>
      <c r="I27" s="254"/>
      <c r="J27" s="254"/>
      <c r="K27" s="254"/>
      <c r="L27" s="254"/>
      <c r="M27" s="254"/>
      <c r="N27" s="254"/>
      <c r="O27" s="254"/>
      <c r="P27" s="254"/>
      <c r="Q27" s="254"/>
      <c r="R27" s="254"/>
      <c r="S27" s="255"/>
    </row>
    <row r="28" spans="1:24" ht="48" customHeight="1" thickBot="1" x14ac:dyDescent="0.3">
      <c r="A28" s="118" t="s">
        <v>98</v>
      </c>
      <c r="B28" s="28" t="s">
        <v>85</v>
      </c>
      <c r="C28" s="119" t="s">
        <v>64</v>
      </c>
      <c r="D28" s="84">
        <v>300</v>
      </c>
      <c r="E28" s="84">
        <v>300</v>
      </c>
      <c r="F28" s="84">
        <v>100</v>
      </c>
      <c r="G28" s="84">
        <v>0</v>
      </c>
      <c r="H28" s="84">
        <v>0</v>
      </c>
      <c r="I28" s="84">
        <v>300</v>
      </c>
      <c r="J28" s="84">
        <v>300</v>
      </c>
      <c r="K28" s="84">
        <v>0</v>
      </c>
      <c r="L28" s="84">
        <v>0</v>
      </c>
      <c r="M28" s="84">
        <v>0</v>
      </c>
      <c r="N28" s="84">
        <v>0</v>
      </c>
      <c r="O28" s="28" t="s">
        <v>155</v>
      </c>
      <c r="P28" s="26">
        <v>0</v>
      </c>
      <c r="Q28" s="31">
        <v>1000</v>
      </c>
      <c r="R28" s="214" t="s">
        <v>313</v>
      </c>
      <c r="S28" s="86"/>
    </row>
    <row r="29" spans="1:24" ht="65.25" customHeight="1" thickBot="1" x14ac:dyDescent="0.3">
      <c r="A29" s="118"/>
      <c r="B29" s="24" t="s">
        <v>151</v>
      </c>
      <c r="C29" s="253"/>
      <c r="D29" s="254"/>
      <c r="E29" s="254"/>
      <c r="F29" s="254"/>
      <c r="G29" s="254"/>
      <c r="H29" s="254"/>
      <c r="I29" s="254"/>
      <c r="J29" s="254"/>
      <c r="K29" s="254"/>
      <c r="L29" s="254"/>
      <c r="M29" s="254"/>
      <c r="N29" s="254"/>
      <c r="O29" s="254"/>
      <c r="P29" s="254"/>
      <c r="Q29" s="254"/>
      <c r="R29" s="254"/>
      <c r="S29" s="255"/>
    </row>
    <row r="30" spans="1:24" ht="91.5" customHeight="1" thickBot="1" x14ac:dyDescent="0.3">
      <c r="A30" s="118" t="s">
        <v>254</v>
      </c>
      <c r="B30" s="25" t="s">
        <v>255</v>
      </c>
      <c r="C30" s="119" t="s">
        <v>64</v>
      </c>
      <c r="D30" s="215">
        <v>7006</v>
      </c>
      <c r="E30" s="215">
        <v>7006</v>
      </c>
      <c r="F30" s="215">
        <v>100</v>
      </c>
      <c r="G30" s="215">
        <v>6445.5</v>
      </c>
      <c r="H30" s="215">
        <v>6445.5</v>
      </c>
      <c r="I30" s="215">
        <v>560.5</v>
      </c>
      <c r="J30" s="215">
        <v>560.5</v>
      </c>
      <c r="K30" s="215">
        <v>0</v>
      </c>
      <c r="L30" s="215">
        <v>0</v>
      </c>
      <c r="M30" s="215">
        <v>0</v>
      </c>
      <c r="N30" s="215">
        <v>0</v>
      </c>
      <c r="O30" s="28" t="s">
        <v>272</v>
      </c>
      <c r="P30" s="26">
        <v>0</v>
      </c>
      <c r="Q30" s="31">
        <v>0</v>
      </c>
      <c r="R30" s="86" t="s">
        <v>303</v>
      </c>
      <c r="S30" s="86"/>
    </row>
    <row r="31" spans="1:24" ht="65.25" customHeight="1" thickBot="1" x14ac:dyDescent="0.3">
      <c r="A31" s="118"/>
      <c r="B31" s="24" t="s">
        <v>151</v>
      </c>
      <c r="C31" s="253"/>
      <c r="D31" s="254"/>
      <c r="E31" s="254"/>
      <c r="F31" s="254"/>
      <c r="G31" s="254"/>
      <c r="H31" s="254"/>
      <c r="I31" s="254"/>
      <c r="J31" s="254"/>
      <c r="K31" s="254"/>
      <c r="L31" s="254"/>
      <c r="M31" s="254"/>
      <c r="N31" s="254"/>
      <c r="O31" s="254"/>
      <c r="P31" s="254"/>
      <c r="Q31" s="254"/>
      <c r="R31" s="254"/>
      <c r="S31" s="255"/>
    </row>
    <row r="32" spans="1:24" ht="77.25" customHeight="1" thickBot="1" x14ac:dyDescent="0.3">
      <c r="A32" s="118" t="s">
        <v>100</v>
      </c>
      <c r="B32" s="28" t="s">
        <v>99</v>
      </c>
      <c r="C32" s="119" t="s">
        <v>64</v>
      </c>
      <c r="D32" s="216">
        <v>60</v>
      </c>
      <c r="E32" s="216">
        <v>60</v>
      </c>
      <c r="F32" s="67">
        <v>100</v>
      </c>
      <c r="G32" s="216">
        <v>0</v>
      </c>
      <c r="H32" s="216">
        <v>0</v>
      </c>
      <c r="I32" s="216">
        <v>60</v>
      </c>
      <c r="J32" s="216">
        <v>60</v>
      </c>
      <c r="K32" s="216">
        <v>0</v>
      </c>
      <c r="L32" s="216">
        <v>0</v>
      </c>
      <c r="M32" s="216">
        <v>0</v>
      </c>
      <c r="N32" s="216">
        <v>0</v>
      </c>
      <c r="O32" s="27" t="s">
        <v>93</v>
      </c>
      <c r="P32" s="27" t="s">
        <v>93</v>
      </c>
      <c r="Q32" s="27" t="s">
        <v>93</v>
      </c>
      <c r="R32" s="120"/>
      <c r="S32" s="86"/>
    </row>
    <row r="33" spans="1:19" ht="58.5" customHeight="1" thickBot="1" x14ac:dyDescent="0.3">
      <c r="A33" s="118" t="s">
        <v>101</v>
      </c>
      <c r="B33" s="121" t="s">
        <v>102</v>
      </c>
      <c r="C33" s="27" t="s">
        <v>64</v>
      </c>
      <c r="D33" s="215">
        <v>60</v>
      </c>
      <c r="E33" s="215">
        <v>60</v>
      </c>
      <c r="F33" s="66">
        <v>100</v>
      </c>
      <c r="G33" s="215">
        <v>0</v>
      </c>
      <c r="H33" s="215">
        <v>0</v>
      </c>
      <c r="I33" s="215">
        <v>60</v>
      </c>
      <c r="J33" s="215">
        <v>60</v>
      </c>
      <c r="K33" s="215">
        <v>0</v>
      </c>
      <c r="L33" s="215">
        <v>0</v>
      </c>
      <c r="M33" s="215">
        <v>0</v>
      </c>
      <c r="N33" s="215">
        <v>0</v>
      </c>
      <c r="O33" s="28" t="s">
        <v>156</v>
      </c>
      <c r="P33" s="26">
        <v>9</v>
      </c>
      <c r="Q33" s="31">
        <v>9</v>
      </c>
      <c r="R33" s="82" t="s">
        <v>304</v>
      </c>
      <c r="S33" s="86"/>
    </row>
    <row r="34" spans="1:19" ht="80.25" customHeight="1" thickBot="1" x14ac:dyDescent="0.3">
      <c r="A34" s="122"/>
      <c r="B34" s="24" t="s">
        <v>151</v>
      </c>
      <c r="C34" s="332"/>
      <c r="D34" s="333"/>
      <c r="E34" s="333"/>
      <c r="F34" s="333"/>
      <c r="G34" s="333"/>
      <c r="H34" s="333"/>
      <c r="I34" s="333"/>
      <c r="J34" s="333"/>
      <c r="K34" s="333"/>
      <c r="L34" s="333"/>
      <c r="M34" s="333"/>
      <c r="N34" s="333"/>
      <c r="O34" s="333"/>
      <c r="P34" s="333"/>
      <c r="Q34" s="333"/>
      <c r="R34" s="333"/>
      <c r="S34" s="334"/>
    </row>
    <row r="35" spans="1:19" s="63" customFormat="1" ht="46.5" customHeight="1" thickBot="1" x14ac:dyDescent="0.3">
      <c r="A35" s="123" t="s">
        <v>23</v>
      </c>
      <c r="B35" s="27" t="s">
        <v>21</v>
      </c>
      <c r="C35" s="27"/>
      <c r="D35" s="124">
        <f>SUM(D36+D39+D41+D43)</f>
        <v>136054.70000000001</v>
      </c>
      <c r="E35" s="124">
        <f>SUM(E36+E39+E41+E43)</f>
        <v>96768.1</v>
      </c>
      <c r="F35" s="124">
        <f>SUM(E35/D35)*100</f>
        <v>71.124408050585529</v>
      </c>
      <c r="G35" s="124">
        <f>SUM(G36+G39+G41+G43)</f>
        <v>0</v>
      </c>
      <c r="H35" s="124">
        <f>SUM(H36+H39+H41+H43)</f>
        <v>0</v>
      </c>
      <c r="I35" s="124">
        <f>SUM(I36+I39+I41+I43)</f>
        <v>136054.70000000001</v>
      </c>
      <c r="J35" s="124">
        <f>SUM(J36+J39+J41+J43)</f>
        <v>96768.1</v>
      </c>
      <c r="K35" s="125">
        <v>0</v>
      </c>
      <c r="L35" s="125">
        <v>0</v>
      </c>
      <c r="M35" s="125">
        <v>0</v>
      </c>
      <c r="N35" s="126">
        <v>0</v>
      </c>
      <c r="O35" s="27" t="s">
        <v>93</v>
      </c>
      <c r="P35" s="27" t="s">
        <v>93</v>
      </c>
      <c r="Q35" s="127" t="s">
        <v>93</v>
      </c>
      <c r="R35" s="128"/>
      <c r="S35" s="127"/>
    </row>
    <row r="36" spans="1:19" ht="90" customHeight="1" thickBot="1" x14ac:dyDescent="0.3">
      <c r="A36" s="313" t="s">
        <v>103</v>
      </c>
      <c r="B36" s="245" t="s">
        <v>22</v>
      </c>
      <c r="C36" s="245" t="s">
        <v>64</v>
      </c>
      <c r="D36" s="250">
        <v>133999.6</v>
      </c>
      <c r="E36" s="250">
        <v>94838.1</v>
      </c>
      <c r="F36" s="250">
        <v>70.8</v>
      </c>
      <c r="G36" s="250">
        <v>0</v>
      </c>
      <c r="H36" s="250">
        <v>0</v>
      </c>
      <c r="I36" s="250">
        <v>133999.6</v>
      </c>
      <c r="J36" s="250">
        <v>94838.1</v>
      </c>
      <c r="K36" s="250">
        <v>0</v>
      </c>
      <c r="L36" s="250">
        <v>0</v>
      </c>
      <c r="M36" s="250">
        <v>0</v>
      </c>
      <c r="N36" s="326">
        <v>0</v>
      </c>
      <c r="O36" s="28" t="s">
        <v>157</v>
      </c>
      <c r="P36" s="64">
        <v>341</v>
      </c>
      <c r="Q36" s="26">
        <v>414.1</v>
      </c>
      <c r="R36" s="245" t="s">
        <v>288</v>
      </c>
      <c r="S36" s="245"/>
    </row>
    <row r="37" spans="1:19" ht="75" customHeight="1" thickBot="1" x14ac:dyDescent="0.3">
      <c r="A37" s="314"/>
      <c r="B37" s="247"/>
      <c r="C37" s="247"/>
      <c r="D37" s="251"/>
      <c r="E37" s="251"/>
      <c r="F37" s="251"/>
      <c r="G37" s="251"/>
      <c r="H37" s="251"/>
      <c r="I37" s="251"/>
      <c r="J37" s="251"/>
      <c r="K37" s="251"/>
      <c r="L37" s="251"/>
      <c r="M37" s="251"/>
      <c r="N37" s="327"/>
      <c r="O37" s="28" t="s">
        <v>158</v>
      </c>
      <c r="P37" s="26">
        <v>280</v>
      </c>
      <c r="Q37" s="26">
        <v>306</v>
      </c>
      <c r="R37" s="247"/>
      <c r="S37" s="247"/>
    </row>
    <row r="38" spans="1:19" ht="66" customHeight="1" thickBot="1" x14ac:dyDescent="0.3">
      <c r="A38" s="118"/>
      <c r="B38" s="23" t="s">
        <v>151</v>
      </c>
      <c r="C38" s="262" t="s">
        <v>314</v>
      </c>
      <c r="D38" s="263"/>
      <c r="E38" s="263"/>
      <c r="F38" s="263"/>
      <c r="G38" s="263"/>
      <c r="H38" s="263"/>
      <c r="I38" s="263"/>
      <c r="J38" s="263"/>
      <c r="K38" s="263"/>
      <c r="L38" s="263"/>
      <c r="M38" s="263"/>
      <c r="N38" s="263"/>
      <c r="O38" s="263"/>
      <c r="P38" s="263"/>
      <c r="Q38" s="263"/>
      <c r="R38" s="263"/>
      <c r="S38" s="264"/>
    </row>
    <row r="39" spans="1:19" ht="66.75" customHeight="1" thickBot="1" x14ac:dyDescent="0.3">
      <c r="A39" s="118" t="s">
        <v>104</v>
      </c>
      <c r="B39" s="43" t="s">
        <v>24</v>
      </c>
      <c r="C39" s="27" t="s">
        <v>64</v>
      </c>
      <c r="D39" s="66">
        <v>100</v>
      </c>
      <c r="E39" s="66">
        <v>24</v>
      </c>
      <c r="F39" s="83">
        <v>24</v>
      </c>
      <c r="G39" s="66">
        <v>0</v>
      </c>
      <c r="H39" s="66">
        <v>0</v>
      </c>
      <c r="I39" s="66">
        <v>100</v>
      </c>
      <c r="J39" s="66">
        <v>24</v>
      </c>
      <c r="K39" s="66">
        <v>0</v>
      </c>
      <c r="L39" s="66">
        <v>0</v>
      </c>
      <c r="M39" s="66">
        <v>0</v>
      </c>
      <c r="N39" s="129">
        <v>0</v>
      </c>
      <c r="O39" s="28" t="s">
        <v>330</v>
      </c>
      <c r="P39" s="26">
        <v>0</v>
      </c>
      <c r="Q39" s="26">
        <v>0</v>
      </c>
      <c r="R39" s="28" t="s">
        <v>361</v>
      </c>
      <c r="S39" s="130"/>
    </row>
    <row r="40" spans="1:19" ht="78.75" customHeight="1" thickBot="1" x14ac:dyDescent="0.3">
      <c r="A40" s="118"/>
      <c r="B40" s="23" t="s">
        <v>151</v>
      </c>
      <c r="C40" s="259"/>
      <c r="D40" s="260"/>
      <c r="E40" s="260"/>
      <c r="F40" s="260"/>
      <c r="G40" s="260"/>
      <c r="H40" s="260"/>
      <c r="I40" s="260"/>
      <c r="J40" s="260"/>
      <c r="K40" s="260"/>
      <c r="L40" s="260"/>
      <c r="M40" s="260"/>
      <c r="N40" s="260"/>
      <c r="O40" s="260"/>
      <c r="P40" s="260"/>
      <c r="Q40" s="260"/>
      <c r="R40" s="260"/>
      <c r="S40" s="261"/>
    </row>
    <row r="41" spans="1:19" ht="55.5" customHeight="1" thickBot="1" x14ac:dyDescent="0.3">
      <c r="A41" s="118" t="s">
        <v>105</v>
      </c>
      <c r="B41" s="43" t="s">
        <v>61</v>
      </c>
      <c r="C41" s="99" t="s">
        <v>64</v>
      </c>
      <c r="D41" s="83">
        <v>346</v>
      </c>
      <c r="E41" s="83">
        <v>346</v>
      </c>
      <c r="F41" s="83">
        <v>100</v>
      </c>
      <c r="G41" s="83">
        <v>0</v>
      </c>
      <c r="H41" s="83">
        <v>0</v>
      </c>
      <c r="I41" s="83">
        <v>346</v>
      </c>
      <c r="J41" s="83">
        <v>346</v>
      </c>
      <c r="K41" s="66">
        <v>0</v>
      </c>
      <c r="L41" s="66">
        <v>0</v>
      </c>
      <c r="M41" s="66">
        <v>0</v>
      </c>
      <c r="N41" s="129">
        <v>0</v>
      </c>
      <c r="O41" s="28" t="s">
        <v>194</v>
      </c>
      <c r="P41" s="26">
        <v>8000</v>
      </c>
      <c r="Q41" s="26">
        <v>10500</v>
      </c>
      <c r="R41" s="28" t="s">
        <v>316</v>
      </c>
      <c r="S41" s="130"/>
    </row>
    <row r="42" spans="1:19" ht="97.5" customHeight="1" thickBot="1" x14ac:dyDescent="0.3">
      <c r="A42" s="118"/>
      <c r="B42" s="23" t="s">
        <v>151</v>
      </c>
      <c r="C42" s="253"/>
      <c r="D42" s="254"/>
      <c r="E42" s="254"/>
      <c r="F42" s="254"/>
      <c r="G42" s="254"/>
      <c r="H42" s="254"/>
      <c r="I42" s="254"/>
      <c r="J42" s="254"/>
      <c r="K42" s="254"/>
      <c r="L42" s="254"/>
      <c r="M42" s="254"/>
      <c r="N42" s="254"/>
      <c r="O42" s="254"/>
      <c r="P42" s="254"/>
      <c r="Q42" s="254"/>
      <c r="R42" s="254"/>
      <c r="S42" s="255"/>
    </row>
    <row r="43" spans="1:19" ht="48" customHeight="1" thickBot="1" x14ac:dyDescent="0.3">
      <c r="A43" s="118" t="s">
        <v>106</v>
      </c>
      <c r="B43" s="28" t="s">
        <v>86</v>
      </c>
      <c r="C43" s="28" t="s">
        <v>64</v>
      </c>
      <c r="D43" s="66">
        <v>1609.1</v>
      </c>
      <c r="E43" s="66">
        <v>1560</v>
      </c>
      <c r="F43" s="83">
        <v>96.9</v>
      </c>
      <c r="G43" s="66">
        <v>0</v>
      </c>
      <c r="H43" s="66">
        <v>0</v>
      </c>
      <c r="I43" s="66">
        <v>1609.1</v>
      </c>
      <c r="J43" s="66">
        <v>1560</v>
      </c>
      <c r="K43" s="66">
        <v>0</v>
      </c>
      <c r="L43" s="66">
        <v>0</v>
      </c>
      <c r="M43" s="66">
        <v>0</v>
      </c>
      <c r="N43" s="129">
        <v>0</v>
      </c>
      <c r="O43" s="28" t="s">
        <v>331</v>
      </c>
      <c r="P43" s="26">
        <v>3</v>
      </c>
      <c r="Q43" s="26">
        <v>3</v>
      </c>
      <c r="R43" s="28" t="s">
        <v>315</v>
      </c>
      <c r="S43" s="130"/>
    </row>
    <row r="44" spans="1:19" ht="81" customHeight="1" thickBot="1" x14ac:dyDescent="0.3">
      <c r="A44" s="118"/>
      <c r="B44" s="24" t="s">
        <v>151</v>
      </c>
      <c r="C44" s="262"/>
      <c r="D44" s="263"/>
      <c r="E44" s="263"/>
      <c r="F44" s="263"/>
      <c r="G44" s="263"/>
      <c r="H44" s="263"/>
      <c r="I44" s="263"/>
      <c r="J44" s="263"/>
      <c r="K44" s="263"/>
      <c r="L44" s="263"/>
      <c r="M44" s="263"/>
      <c r="N44" s="263"/>
      <c r="O44" s="263"/>
      <c r="P44" s="263"/>
      <c r="Q44" s="263"/>
      <c r="R44" s="263"/>
      <c r="S44" s="264"/>
    </row>
    <row r="45" spans="1:19" ht="65.25" customHeight="1" thickBot="1" x14ac:dyDescent="0.3">
      <c r="A45" s="131" t="s">
        <v>195</v>
      </c>
      <c r="B45" s="28" t="s">
        <v>196</v>
      </c>
      <c r="C45" s="28" t="s">
        <v>64</v>
      </c>
      <c r="D45" s="67">
        <f>SUM(D46+D48)</f>
        <v>930</v>
      </c>
      <c r="E45" s="67">
        <f>SUM(E46+E48)</f>
        <v>930</v>
      </c>
      <c r="F45" s="67">
        <v>100</v>
      </c>
      <c r="G45" s="67">
        <f t="shared" ref="G45:N45" si="1">SUM(G46+G48)</f>
        <v>0</v>
      </c>
      <c r="H45" s="67">
        <f t="shared" si="1"/>
        <v>0</v>
      </c>
      <c r="I45" s="67">
        <f t="shared" si="1"/>
        <v>930</v>
      </c>
      <c r="J45" s="67">
        <f t="shared" si="1"/>
        <v>930</v>
      </c>
      <c r="K45" s="67">
        <f t="shared" si="1"/>
        <v>0</v>
      </c>
      <c r="L45" s="67">
        <f t="shared" si="1"/>
        <v>0</v>
      </c>
      <c r="M45" s="67">
        <f t="shared" si="1"/>
        <v>0</v>
      </c>
      <c r="N45" s="67">
        <f t="shared" si="1"/>
        <v>0</v>
      </c>
      <c r="O45" s="132" t="s">
        <v>93</v>
      </c>
      <c r="P45" s="28" t="s">
        <v>93</v>
      </c>
      <c r="Q45" s="132" t="s">
        <v>93</v>
      </c>
      <c r="R45" s="28"/>
      <c r="S45" s="39"/>
    </row>
    <row r="46" spans="1:19" ht="66.75" customHeight="1" thickBot="1" x14ac:dyDescent="0.3">
      <c r="A46" s="131" t="s">
        <v>205</v>
      </c>
      <c r="B46" s="28" t="s">
        <v>206</v>
      </c>
      <c r="C46" s="28" t="s">
        <v>64</v>
      </c>
      <c r="D46" s="66">
        <v>500</v>
      </c>
      <c r="E46" s="133">
        <v>500</v>
      </c>
      <c r="F46" s="66">
        <v>100</v>
      </c>
      <c r="G46" s="133">
        <v>0</v>
      </c>
      <c r="H46" s="66">
        <v>0</v>
      </c>
      <c r="I46" s="133">
        <v>500</v>
      </c>
      <c r="J46" s="66">
        <v>500</v>
      </c>
      <c r="K46" s="133">
        <v>0</v>
      </c>
      <c r="L46" s="66">
        <v>0</v>
      </c>
      <c r="M46" s="133">
        <v>0</v>
      </c>
      <c r="N46" s="66">
        <v>0</v>
      </c>
      <c r="O46" s="132" t="s">
        <v>281</v>
      </c>
      <c r="P46" s="31">
        <v>1</v>
      </c>
      <c r="Q46" s="31">
        <v>1</v>
      </c>
      <c r="R46" s="28" t="s">
        <v>317</v>
      </c>
      <c r="S46" s="39"/>
    </row>
    <row r="47" spans="1:19" ht="82.5" customHeight="1" thickBot="1" x14ac:dyDescent="0.3">
      <c r="A47" s="131"/>
      <c r="B47" s="76" t="s">
        <v>151</v>
      </c>
      <c r="C47" s="276"/>
      <c r="D47" s="277"/>
      <c r="E47" s="277"/>
      <c r="F47" s="277"/>
      <c r="G47" s="277"/>
      <c r="H47" s="277"/>
      <c r="I47" s="277"/>
      <c r="J47" s="277"/>
      <c r="K47" s="277"/>
      <c r="L47" s="277"/>
      <c r="M47" s="277"/>
      <c r="N47" s="277"/>
      <c r="O47" s="277"/>
      <c r="P47" s="277"/>
      <c r="Q47" s="277"/>
      <c r="R47" s="277"/>
      <c r="S47" s="278"/>
    </row>
    <row r="48" spans="1:19" ht="50.25" customHeight="1" thickBot="1" x14ac:dyDescent="0.3">
      <c r="A48" s="131" t="s">
        <v>198</v>
      </c>
      <c r="B48" s="28" t="s">
        <v>197</v>
      </c>
      <c r="C48" s="28" t="s">
        <v>64</v>
      </c>
      <c r="D48" s="66">
        <v>430</v>
      </c>
      <c r="E48" s="133">
        <v>430</v>
      </c>
      <c r="F48" s="66">
        <v>100</v>
      </c>
      <c r="G48" s="133">
        <v>0</v>
      </c>
      <c r="H48" s="66">
        <v>0</v>
      </c>
      <c r="I48" s="133">
        <v>430</v>
      </c>
      <c r="J48" s="66">
        <v>430</v>
      </c>
      <c r="K48" s="133">
        <v>0</v>
      </c>
      <c r="L48" s="66">
        <v>0</v>
      </c>
      <c r="M48" s="133">
        <v>0</v>
      </c>
      <c r="N48" s="66">
        <v>0</v>
      </c>
      <c r="O48" s="132" t="s">
        <v>207</v>
      </c>
      <c r="P48" s="31">
        <v>4</v>
      </c>
      <c r="Q48" s="31">
        <v>5</v>
      </c>
      <c r="R48" s="28" t="s">
        <v>305</v>
      </c>
      <c r="S48" s="39"/>
    </row>
    <row r="49" spans="1:21" ht="80.25" customHeight="1" thickBot="1" x14ac:dyDescent="0.3">
      <c r="A49" s="134"/>
      <c r="B49" s="29" t="s">
        <v>151</v>
      </c>
      <c r="C49" s="335"/>
      <c r="D49" s="336"/>
      <c r="E49" s="336"/>
      <c r="F49" s="336"/>
      <c r="G49" s="336"/>
      <c r="H49" s="336"/>
      <c r="I49" s="336"/>
      <c r="J49" s="336"/>
      <c r="K49" s="336"/>
      <c r="L49" s="336"/>
      <c r="M49" s="336"/>
      <c r="N49" s="336"/>
      <c r="O49" s="336"/>
      <c r="P49" s="336"/>
      <c r="Q49" s="336"/>
      <c r="R49" s="336"/>
      <c r="S49" s="337"/>
    </row>
    <row r="50" spans="1:21" ht="60" customHeight="1" thickBot="1" x14ac:dyDescent="0.3">
      <c r="A50" s="118" t="s">
        <v>208</v>
      </c>
      <c r="B50" s="135" t="s">
        <v>108</v>
      </c>
      <c r="C50" s="28" t="s">
        <v>64</v>
      </c>
      <c r="D50" s="67">
        <f>SUM(D51+D54+D56)</f>
        <v>1800</v>
      </c>
      <c r="E50" s="67">
        <f>SUM(E51+E54+E56)</f>
        <v>423</v>
      </c>
      <c r="F50" s="67">
        <f>SUM(E50/D50)*100</f>
        <v>23.5</v>
      </c>
      <c r="G50" s="67">
        <v>0</v>
      </c>
      <c r="H50" s="67">
        <v>0</v>
      </c>
      <c r="I50" s="67">
        <f>SUM(I51+I54+I56)</f>
        <v>1800</v>
      </c>
      <c r="J50" s="67">
        <f>SUM(J51+J54+J56)</f>
        <v>423</v>
      </c>
      <c r="K50" s="67">
        <v>0</v>
      </c>
      <c r="L50" s="67">
        <v>0</v>
      </c>
      <c r="M50" s="67">
        <v>0</v>
      </c>
      <c r="N50" s="67">
        <v>0</v>
      </c>
      <c r="O50" s="27" t="s">
        <v>93</v>
      </c>
      <c r="P50" s="27" t="s">
        <v>93</v>
      </c>
      <c r="Q50" s="27" t="s">
        <v>93</v>
      </c>
      <c r="R50" s="30"/>
      <c r="S50" s="130"/>
    </row>
    <row r="51" spans="1:21" ht="33.75" customHeight="1" thickBot="1" x14ac:dyDescent="0.3">
      <c r="A51" s="313" t="s">
        <v>110</v>
      </c>
      <c r="B51" s="245" t="s">
        <v>109</v>
      </c>
      <c r="C51" s="245" t="s">
        <v>64</v>
      </c>
      <c r="D51" s="250">
        <v>500</v>
      </c>
      <c r="E51" s="250">
        <v>423</v>
      </c>
      <c r="F51" s="250">
        <v>84.6</v>
      </c>
      <c r="G51" s="250">
        <v>0</v>
      </c>
      <c r="H51" s="250">
        <v>0</v>
      </c>
      <c r="I51" s="250">
        <v>500</v>
      </c>
      <c r="J51" s="250">
        <v>423</v>
      </c>
      <c r="K51" s="250">
        <v>0</v>
      </c>
      <c r="L51" s="250">
        <v>0</v>
      </c>
      <c r="M51" s="250">
        <v>0</v>
      </c>
      <c r="N51" s="250">
        <v>0</v>
      </c>
      <c r="O51" s="28" t="s">
        <v>209</v>
      </c>
      <c r="P51" s="26">
        <v>30</v>
      </c>
      <c r="Q51" s="26">
        <v>30</v>
      </c>
      <c r="R51" s="245"/>
      <c r="S51" s="130"/>
    </row>
    <row r="52" spans="1:21" ht="49.5" customHeight="1" thickBot="1" x14ac:dyDescent="0.3">
      <c r="A52" s="314"/>
      <c r="B52" s="247"/>
      <c r="C52" s="247"/>
      <c r="D52" s="251"/>
      <c r="E52" s="251"/>
      <c r="F52" s="251"/>
      <c r="G52" s="251"/>
      <c r="H52" s="251"/>
      <c r="I52" s="251"/>
      <c r="J52" s="251"/>
      <c r="K52" s="251"/>
      <c r="L52" s="251"/>
      <c r="M52" s="251"/>
      <c r="N52" s="251"/>
      <c r="O52" s="28" t="s">
        <v>210</v>
      </c>
      <c r="P52" s="36">
        <v>78.7</v>
      </c>
      <c r="Q52" s="26">
        <v>79</v>
      </c>
      <c r="R52" s="247"/>
      <c r="S52" s="130"/>
    </row>
    <row r="53" spans="1:21" ht="91.5" customHeight="1" thickBot="1" x14ac:dyDescent="0.3">
      <c r="A53" s="118"/>
      <c r="B53" s="24" t="s">
        <v>151</v>
      </c>
      <c r="C53" s="335"/>
      <c r="D53" s="336"/>
      <c r="E53" s="336"/>
      <c r="F53" s="336"/>
      <c r="G53" s="336"/>
      <c r="H53" s="336"/>
      <c r="I53" s="336"/>
      <c r="J53" s="336"/>
      <c r="K53" s="336"/>
      <c r="L53" s="336"/>
      <c r="M53" s="336"/>
      <c r="N53" s="336"/>
      <c r="O53" s="336"/>
      <c r="P53" s="336"/>
      <c r="Q53" s="336"/>
      <c r="R53" s="336"/>
      <c r="S53" s="337"/>
    </row>
    <row r="54" spans="1:21" ht="91.5" customHeight="1" thickBot="1" x14ac:dyDescent="0.3">
      <c r="A54" s="122" t="s">
        <v>177</v>
      </c>
      <c r="B54" s="122" t="s">
        <v>178</v>
      </c>
      <c r="C54" s="85" t="s">
        <v>64</v>
      </c>
      <c r="D54" s="136">
        <v>1000</v>
      </c>
      <c r="E54" s="136">
        <v>0</v>
      </c>
      <c r="F54" s="136">
        <v>0</v>
      </c>
      <c r="G54" s="137">
        <v>0</v>
      </c>
      <c r="H54" s="136">
        <v>0</v>
      </c>
      <c r="I54" s="138">
        <v>1000</v>
      </c>
      <c r="J54" s="136">
        <v>0</v>
      </c>
      <c r="K54" s="138">
        <v>0</v>
      </c>
      <c r="L54" s="136">
        <v>0</v>
      </c>
      <c r="M54" s="139">
        <v>0</v>
      </c>
      <c r="N54" s="138">
        <v>0</v>
      </c>
      <c r="O54" s="122" t="s">
        <v>282</v>
      </c>
      <c r="P54" s="140">
        <v>0</v>
      </c>
      <c r="Q54" s="141">
        <v>0</v>
      </c>
      <c r="R54" s="28" t="s">
        <v>296</v>
      </c>
      <c r="S54" s="142"/>
    </row>
    <row r="55" spans="1:21" ht="80.25" customHeight="1" thickBot="1" x14ac:dyDescent="0.3">
      <c r="A55" s="118"/>
      <c r="B55" s="25" t="s">
        <v>151</v>
      </c>
      <c r="C55" s="276"/>
      <c r="D55" s="277"/>
      <c r="E55" s="277"/>
      <c r="F55" s="277"/>
      <c r="G55" s="277"/>
      <c r="H55" s="277"/>
      <c r="I55" s="277"/>
      <c r="J55" s="277"/>
      <c r="K55" s="277"/>
      <c r="L55" s="277"/>
      <c r="M55" s="277"/>
      <c r="N55" s="277"/>
      <c r="O55" s="277"/>
      <c r="P55" s="277"/>
      <c r="Q55" s="277"/>
      <c r="R55" s="277"/>
      <c r="S55" s="278"/>
    </row>
    <row r="56" spans="1:21" ht="127.5" customHeight="1" thickBot="1" x14ac:dyDescent="0.3">
      <c r="A56" s="118" t="s">
        <v>256</v>
      </c>
      <c r="B56" s="71" t="s">
        <v>257</v>
      </c>
      <c r="C56" s="85" t="s">
        <v>64</v>
      </c>
      <c r="D56" s="136">
        <v>300</v>
      </c>
      <c r="E56" s="136">
        <v>0</v>
      </c>
      <c r="F56" s="136">
        <v>0</v>
      </c>
      <c r="G56" s="137">
        <v>0</v>
      </c>
      <c r="H56" s="136">
        <v>0</v>
      </c>
      <c r="I56" s="138">
        <v>300</v>
      </c>
      <c r="J56" s="136">
        <v>0</v>
      </c>
      <c r="K56" s="138">
        <v>0</v>
      </c>
      <c r="L56" s="136">
        <v>0</v>
      </c>
      <c r="M56" s="139">
        <v>0</v>
      </c>
      <c r="N56" s="138">
        <v>0</v>
      </c>
      <c r="O56" s="122" t="s">
        <v>271</v>
      </c>
      <c r="P56" s="140">
        <v>0</v>
      </c>
      <c r="Q56" s="141">
        <v>0</v>
      </c>
      <c r="R56" s="28" t="s">
        <v>297</v>
      </c>
      <c r="S56" s="142"/>
    </row>
    <row r="57" spans="1:21" ht="80.25" customHeight="1" thickBot="1" x14ac:dyDescent="0.3">
      <c r="A57" s="118"/>
      <c r="B57" s="25" t="s">
        <v>151</v>
      </c>
      <c r="C57" s="276"/>
      <c r="D57" s="277"/>
      <c r="E57" s="277"/>
      <c r="F57" s="277"/>
      <c r="G57" s="277"/>
      <c r="H57" s="277"/>
      <c r="I57" s="277"/>
      <c r="J57" s="277"/>
      <c r="K57" s="277"/>
      <c r="L57" s="277"/>
      <c r="M57" s="277"/>
      <c r="N57" s="277"/>
      <c r="O57" s="277"/>
      <c r="P57" s="277"/>
      <c r="Q57" s="277"/>
      <c r="R57" s="277"/>
      <c r="S57" s="278"/>
    </row>
    <row r="58" spans="1:21" ht="60.75" customHeight="1" thickBot="1" x14ac:dyDescent="0.3">
      <c r="A58" s="118" t="s">
        <v>26</v>
      </c>
      <c r="B58" s="43" t="s">
        <v>25</v>
      </c>
      <c r="C58" s="27"/>
      <c r="D58" s="67">
        <f>SUM(D59+D62)</f>
        <v>51874.5</v>
      </c>
      <c r="E58" s="67">
        <f>SUM(E59+E62)</f>
        <v>35028.6</v>
      </c>
      <c r="F58" s="67">
        <f>SUM(E58/D58)*100</f>
        <v>67.525662897955641</v>
      </c>
      <c r="G58" s="67">
        <f t="shared" ref="G58:N58" si="2">SUM(G59+G62)</f>
        <v>0</v>
      </c>
      <c r="H58" s="67">
        <f t="shared" si="2"/>
        <v>0</v>
      </c>
      <c r="I58" s="67">
        <f t="shared" si="2"/>
        <v>51874.5</v>
      </c>
      <c r="J58" s="67">
        <f t="shared" si="2"/>
        <v>35028.6</v>
      </c>
      <c r="K58" s="67">
        <f t="shared" si="2"/>
        <v>0</v>
      </c>
      <c r="L58" s="67">
        <f t="shared" si="2"/>
        <v>0</v>
      </c>
      <c r="M58" s="67">
        <f t="shared" si="2"/>
        <v>0</v>
      </c>
      <c r="N58" s="67">
        <f t="shared" si="2"/>
        <v>0</v>
      </c>
      <c r="O58" s="27" t="s">
        <v>93</v>
      </c>
      <c r="P58" s="27" t="s">
        <v>93</v>
      </c>
      <c r="Q58" s="27" t="s">
        <v>93</v>
      </c>
      <c r="R58" s="30"/>
      <c r="S58" s="130"/>
    </row>
    <row r="59" spans="1:21" ht="48" customHeight="1" thickBot="1" x14ac:dyDescent="0.3">
      <c r="A59" s="313" t="s">
        <v>111</v>
      </c>
      <c r="B59" s="245" t="s">
        <v>27</v>
      </c>
      <c r="C59" s="245" t="s">
        <v>258</v>
      </c>
      <c r="D59" s="250">
        <v>41500</v>
      </c>
      <c r="E59" s="250">
        <v>27153.5</v>
      </c>
      <c r="F59" s="250">
        <v>65.400000000000006</v>
      </c>
      <c r="G59" s="250">
        <v>0</v>
      </c>
      <c r="H59" s="250">
        <v>0</v>
      </c>
      <c r="I59" s="250">
        <v>41500</v>
      </c>
      <c r="J59" s="250">
        <v>27153.5</v>
      </c>
      <c r="K59" s="250">
        <v>0</v>
      </c>
      <c r="L59" s="250">
        <v>0</v>
      </c>
      <c r="M59" s="250">
        <v>0</v>
      </c>
      <c r="N59" s="250">
        <v>0</v>
      </c>
      <c r="O59" s="28" t="s">
        <v>176</v>
      </c>
      <c r="P59" s="31">
        <v>3100</v>
      </c>
      <c r="Q59" s="143">
        <v>20068</v>
      </c>
      <c r="R59" s="245" t="s">
        <v>298</v>
      </c>
      <c r="S59" s="310"/>
    </row>
    <row r="60" spans="1:21" ht="47.25" customHeight="1" thickBot="1" x14ac:dyDescent="0.3">
      <c r="A60" s="314"/>
      <c r="B60" s="247"/>
      <c r="C60" s="247"/>
      <c r="D60" s="251"/>
      <c r="E60" s="251"/>
      <c r="F60" s="251"/>
      <c r="G60" s="251"/>
      <c r="H60" s="251"/>
      <c r="I60" s="251"/>
      <c r="J60" s="251"/>
      <c r="K60" s="251"/>
      <c r="L60" s="251"/>
      <c r="M60" s="251"/>
      <c r="N60" s="251"/>
      <c r="O60" s="28" t="s">
        <v>159</v>
      </c>
      <c r="P60" s="70">
        <v>11.8</v>
      </c>
      <c r="Q60" s="31">
        <v>15</v>
      </c>
      <c r="R60" s="247"/>
      <c r="S60" s="312"/>
      <c r="U60" s="14"/>
    </row>
    <row r="61" spans="1:21" ht="83.25" customHeight="1" thickBot="1" x14ac:dyDescent="0.3">
      <c r="A61" s="144"/>
      <c r="B61" s="24" t="s">
        <v>151</v>
      </c>
      <c r="C61" s="262" t="s">
        <v>314</v>
      </c>
      <c r="D61" s="263"/>
      <c r="E61" s="263"/>
      <c r="F61" s="263"/>
      <c r="G61" s="263"/>
      <c r="H61" s="263"/>
      <c r="I61" s="263"/>
      <c r="J61" s="263"/>
      <c r="K61" s="263"/>
      <c r="L61" s="263"/>
      <c r="M61" s="263"/>
      <c r="N61" s="263"/>
      <c r="O61" s="263"/>
      <c r="P61" s="263"/>
      <c r="Q61" s="263"/>
      <c r="R61" s="263"/>
      <c r="S61" s="264"/>
      <c r="U61" s="14"/>
    </row>
    <row r="62" spans="1:21" ht="91.5" customHeight="1" thickBot="1" x14ac:dyDescent="0.3">
      <c r="A62" s="134" t="s">
        <v>112</v>
      </c>
      <c r="B62" s="99" t="s">
        <v>68</v>
      </c>
      <c r="C62" s="43" t="s">
        <v>259</v>
      </c>
      <c r="D62" s="84">
        <v>10374.5</v>
      </c>
      <c r="E62" s="84">
        <v>7875.1</v>
      </c>
      <c r="F62" s="84">
        <f>SUM(E62/D62)*100</f>
        <v>75.908236541520083</v>
      </c>
      <c r="G62" s="84">
        <v>0</v>
      </c>
      <c r="H62" s="84">
        <v>0</v>
      </c>
      <c r="I62" s="84">
        <v>10374.5</v>
      </c>
      <c r="J62" s="84">
        <v>7875.1</v>
      </c>
      <c r="K62" s="84">
        <v>0</v>
      </c>
      <c r="L62" s="84">
        <v>0</v>
      </c>
      <c r="M62" s="84">
        <v>0</v>
      </c>
      <c r="N62" s="84">
        <v>0</v>
      </c>
      <c r="O62" s="86" t="s">
        <v>160</v>
      </c>
      <c r="P62" s="79">
        <v>9</v>
      </c>
      <c r="Q62" s="79">
        <v>9</v>
      </c>
      <c r="R62" s="86" t="s">
        <v>299</v>
      </c>
      <c r="S62" s="82"/>
    </row>
    <row r="63" spans="1:21" ht="81.75" customHeight="1" thickBot="1" x14ac:dyDescent="0.3">
      <c r="A63" s="131"/>
      <c r="B63" s="32" t="s">
        <v>151</v>
      </c>
      <c r="C63" s="259"/>
      <c r="D63" s="260"/>
      <c r="E63" s="260"/>
      <c r="F63" s="260"/>
      <c r="G63" s="260"/>
      <c r="H63" s="260"/>
      <c r="I63" s="260"/>
      <c r="J63" s="260"/>
      <c r="K63" s="260"/>
      <c r="L63" s="260"/>
      <c r="M63" s="260"/>
      <c r="N63" s="260"/>
      <c r="O63" s="260"/>
      <c r="P63" s="260"/>
      <c r="Q63" s="260"/>
      <c r="R63" s="260"/>
      <c r="S63" s="261"/>
    </row>
    <row r="64" spans="1:21" ht="21.75" customHeight="1" thickBot="1" x14ac:dyDescent="0.3">
      <c r="A64" s="324" t="s">
        <v>13</v>
      </c>
      <c r="B64" s="325"/>
      <c r="C64" s="145"/>
      <c r="D64" s="68">
        <f>SUM(D9+D19+D32+D35+D45+D50+D58)</f>
        <v>409052.7</v>
      </c>
      <c r="E64" s="68">
        <f>SUM(E9+E19+E32+E35+E45+E50+E58)</f>
        <v>275512.14</v>
      </c>
      <c r="F64" s="67">
        <f>SUM(E64/D64)*100</f>
        <v>67.353702835844871</v>
      </c>
      <c r="G64" s="68">
        <f>SUM(G9+G19+G32+G35+G45+G50+G58)</f>
        <v>6978.5</v>
      </c>
      <c r="H64" s="68">
        <f>SUM(H9+H19+H32+H35+H45+H50+H58)</f>
        <v>6793.84</v>
      </c>
      <c r="I64" s="68">
        <f>SUM(I9+I19+I32+I35+I45+I50+I58)</f>
        <v>402074.2</v>
      </c>
      <c r="J64" s="68">
        <f>SUM(J9+J19+J32+J35+J45+J50+J58)</f>
        <v>268718.3</v>
      </c>
      <c r="K64" s="68">
        <f>SUM(K9+K19+K32+K35+K50+K58)</f>
        <v>0</v>
      </c>
      <c r="L64" s="68">
        <f>SUM(L9+L19+L32+L35+L50+L58)</f>
        <v>0</v>
      </c>
      <c r="M64" s="68">
        <f>SUM(M9+M19+M32+M35+M50+M58)</f>
        <v>0</v>
      </c>
      <c r="N64" s="68">
        <f>SUM(N9+N19+N32+N35+N50+N58)</f>
        <v>0</v>
      </c>
      <c r="O64" s="37"/>
      <c r="P64" s="37"/>
      <c r="Q64" s="28"/>
      <c r="R64" s="33"/>
      <c r="S64" s="146"/>
    </row>
    <row r="65" spans="1:21" ht="38.25" customHeight="1" thickBot="1" x14ac:dyDescent="0.3">
      <c r="A65" s="147"/>
      <c r="B65" s="148" t="s">
        <v>28</v>
      </c>
      <c r="C65" s="147"/>
      <c r="D65" s="149"/>
      <c r="E65" s="147"/>
      <c r="F65" s="149"/>
      <c r="G65" s="147"/>
      <c r="H65" s="149"/>
      <c r="I65" s="147"/>
      <c r="J65" s="149"/>
      <c r="K65" s="147"/>
      <c r="L65" s="149"/>
      <c r="M65" s="147"/>
      <c r="N65" s="149"/>
      <c r="O65" s="150"/>
      <c r="P65" s="149"/>
      <c r="Q65" s="147"/>
      <c r="R65" s="149"/>
      <c r="S65" s="147"/>
    </row>
    <row r="66" spans="1:21" ht="15" customHeight="1" x14ac:dyDescent="0.25">
      <c r="A66" s="245" t="s">
        <v>14</v>
      </c>
      <c r="B66" s="245" t="s">
        <v>29</v>
      </c>
      <c r="C66" s="268"/>
      <c r="D66" s="328">
        <f>SUM(D69+D73+D76)</f>
        <v>328324.5</v>
      </c>
      <c r="E66" s="328">
        <f>SUM(E69+E73+E76)</f>
        <v>248166.6</v>
      </c>
      <c r="F66" s="328">
        <v>75.599999999999994</v>
      </c>
      <c r="G66" s="328">
        <f t="shared" ref="G66:N66" si="3">SUM(G69+G73+G76)</f>
        <v>0</v>
      </c>
      <c r="H66" s="328">
        <f t="shared" si="3"/>
        <v>0</v>
      </c>
      <c r="I66" s="328">
        <f t="shared" si="3"/>
        <v>328324.5</v>
      </c>
      <c r="J66" s="328">
        <f t="shared" si="3"/>
        <v>248166.6</v>
      </c>
      <c r="K66" s="328">
        <f t="shared" si="3"/>
        <v>0</v>
      </c>
      <c r="L66" s="328">
        <f t="shared" si="3"/>
        <v>0</v>
      </c>
      <c r="M66" s="328">
        <f t="shared" si="3"/>
        <v>0</v>
      </c>
      <c r="N66" s="328">
        <f t="shared" si="3"/>
        <v>0</v>
      </c>
      <c r="O66" s="268" t="s">
        <v>93</v>
      </c>
      <c r="P66" s="268" t="s">
        <v>93</v>
      </c>
      <c r="Q66" s="268" t="s">
        <v>93</v>
      </c>
      <c r="R66" s="308"/>
      <c r="S66" s="310"/>
    </row>
    <row r="67" spans="1:21" ht="52.5" customHeight="1" thickBot="1" x14ac:dyDescent="0.3">
      <c r="A67" s="247"/>
      <c r="B67" s="247"/>
      <c r="C67" s="270"/>
      <c r="D67" s="329"/>
      <c r="E67" s="329"/>
      <c r="F67" s="329"/>
      <c r="G67" s="329"/>
      <c r="H67" s="329"/>
      <c r="I67" s="329"/>
      <c r="J67" s="329"/>
      <c r="K67" s="329"/>
      <c r="L67" s="329"/>
      <c r="M67" s="329"/>
      <c r="N67" s="329"/>
      <c r="O67" s="270"/>
      <c r="P67" s="270"/>
      <c r="Q67" s="270"/>
      <c r="R67" s="309"/>
      <c r="S67" s="312"/>
    </row>
    <row r="68" spans="1:21" ht="16.5" customHeight="1" thickBot="1" x14ac:dyDescent="0.3">
      <c r="A68" s="81"/>
      <c r="B68" s="37" t="s">
        <v>11</v>
      </c>
      <c r="C68" s="43"/>
      <c r="D68" s="151"/>
      <c r="E68" s="151"/>
      <c r="F68" s="151"/>
      <c r="G68" s="151"/>
      <c r="H68" s="151"/>
      <c r="I68" s="151"/>
      <c r="J68" s="151"/>
      <c r="K68" s="151"/>
      <c r="L68" s="151"/>
      <c r="M68" s="151"/>
      <c r="N68" s="151"/>
      <c r="O68" s="40"/>
      <c r="P68" s="40"/>
      <c r="Q68" s="40"/>
      <c r="R68" s="64"/>
      <c r="S68" s="40"/>
    </row>
    <row r="69" spans="1:21" ht="60.75" customHeight="1" thickBot="1" x14ac:dyDescent="0.3">
      <c r="A69" s="245" t="s">
        <v>113</v>
      </c>
      <c r="B69" s="245" t="s">
        <v>30</v>
      </c>
      <c r="C69" s="245" t="s">
        <v>64</v>
      </c>
      <c r="D69" s="250">
        <v>324276.09999999998</v>
      </c>
      <c r="E69" s="250">
        <v>244118.2</v>
      </c>
      <c r="F69" s="250">
        <v>75.3</v>
      </c>
      <c r="G69" s="250">
        <v>0</v>
      </c>
      <c r="H69" s="250">
        <v>0</v>
      </c>
      <c r="I69" s="250">
        <v>324276.09999999998</v>
      </c>
      <c r="J69" s="250">
        <v>244118.2</v>
      </c>
      <c r="K69" s="250">
        <v>0</v>
      </c>
      <c r="L69" s="250">
        <v>0</v>
      </c>
      <c r="M69" s="250">
        <v>0</v>
      </c>
      <c r="N69" s="250">
        <v>0</v>
      </c>
      <c r="O69" s="245" t="s">
        <v>161</v>
      </c>
      <c r="P69" s="301" t="s">
        <v>332</v>
      </c>
      <c r="Q69" s="330">
        <v>185.1</v>
      </c>
      <c r="R69" s="310" t="s">
        <v>289</v>
      </c>
      <c r="S69" s="245"/>
      <c r="U69" s="14"/>
    </row>
    <row r="70" spans="1:21" ht="1.5" hidden="1" customHeight="1" thickBot="1" x14ac:dyDescent="0.3">
      <c r="A70" s="246"/>
      <c r="B70" s="246"/>
      <c r="C70" s="246"/>
      <c r="D70" s="252"/>
      <c r="E70" s="252"/>
      <c r="F70" s="252"/>
      <c r="G70" s="252"/>
      <c r="H70" s="252"/>
      <c r="I70" s="252"/>
      <c r="J70" s="252"/>
      <c r="K70" s="252"/>
      <c r="L70" s="252"/>
      <c r="M70" s="252"/>
      <c r="N70" s="252"/>
      <c r="O70" s="247"/>
      <c r="P70" s="272"/>
      <c r="Q70" s="331"/>
      <c r="R70" s="311"/>
      <c r="S70" s="246"/>
    </row>
    <row r="71" spans="1:21" ht="63" customHeight="1" thickBot="1" x14ac:dyDescent="0.3">
      <c r="A71" s="247"/>
      <c r="B71" s="247"/>
      <c r="C71" s="247"/>
      <c r="D71" s="251"/>
      <c r="E71" s="251"/>
      <c r="F71" s="251"/>
      <c r="G71" s="251"/>
      <c r="H71" s="251"/>
      <c r="I71" s="251"/>
      <c r="J71" s="251"/>
      <c r="K71" s="251"/>
      <c r="L71" s="251"/>
      <c r="M71" s="251"/>
      <c r="N71" s="251"/>
      <c r="O71" s="152" t="s">
        <v>175</v>
      </c>
      <c r="P71" s="34">
        <v>993</v>
      </c>
      <c r="Q71" s="34">
        <v>1058</v>
      </c>
      <c r="R71" s="312"/>
      <c r="S71" s="247"/>
    </row>
    <row r="72" spans="1:21" ht="93" customHeight="1" thickBot="1" x14ac:dyDescent="0.3">
      <c r="A72" s="87"/>
      <c r="B72" s="32" t="s">
        <v>151</v>
      </c>
      <c r="C72" s="262"/>
      <c r="D72" s="263"/>
      <c r="E72" s="263"/>
      <c r="F72" s="263"/>
      <c r="G72" s="263"/>
      <c r="H72" s="263"/>
      <c r="I72" s="263"/>
      <c r="J72" s="263"/>
      <c r="K72" s="263"/>
      <c r="L72" s="263"/>
      <c r="M72" s="263"/>
      <c r="N72" s="263"/>
      <c r="O72" s="263"/>
      <c r="P72" s="263"/>
      <c r="Q72" s="263"/>
      <c r="R72" s="263"/>
      <c r="S72" s="264"/>
    </row>
    <row r="73" spans="1:21" ht="46.5" customHeight="1" thickBot="1" x14ac:dyDescent="0.3">
      <c r="A73" s="245" t="s">
        <v>114</v>
      </c>
      <c r="B73" s="268" t="s">
        <v>115</v>
      </c>
      <c r="C73" s="268" t="s">
        <v>64</v>
      </c>
      <c r="D73" s="250">
        <v>2301.4</v>
      </c>
      <c r="E73" s="250">
        <v>2301.4</v>
      </c>
      <c r="F73" s="250">
        <v>100</v>
      </c>
      <c r="G73" s="250">
        <v>0</v>
      </c>
      <c r="H73" s="250">
        <v>0</v>
      </c>
      <c r="I73" s="250">
        <v>2301.4</v>
      </c>
      <c r="J73" s="250">
        <v>2301.4</v>
      </c>
      <c r="K73" s="250">
        <v>0</v>
      </c>
      <c r="L73" s="250">
        <v>0</v>
      </c>
      <c r="M73" s="250">
        <v>0</v>
      </c>
      <c r="N73" s="250">
        <v>0</v>
      </c>
      <c r="O73" s="85" t="s">
        <v>211</v>
      </c>
      <c r="P73" s="80">
        <v>4</v>
      </c>
      <c r="Q73" s="80">
        <v>4</v>
      </c>
      <c r="R73" s="310" t="s">
        <v>300</v>
      </c>
      <c r="S73" s="85"/>
    </row>
    <row r="74" spans="1:21" ht="34.5" customHeight="1" thickBot="1" x14ac:dyDescent="0.3">
      <c r="A74" s="247"/>
      <c r="B74" s="270"/>
      <c r="C74" s="270"/>
      <c r="D74" s="251"/>
      <c r="E74" s="251"/>
      <c r="F74" s="251"/>
      <c r="G74" s="251"/>
      <c r="H74" s="251"/>
      <c r="I74" s="251"/>
      <c r="J74" s="251"/>
      <c r="K74" s="251"/>
      <c r="L74" s="251"/>
      <c r="M74" s="251"/>
      <c r="N74" s="251"/>
      <c r="O74" s="28" t="s">
        <v>162</v>
      </c>
      <c r="P74" s="26">
        <v>4400</v>
      </c>
      <c r="Q74" s="26">
        <v>5350</v>
      </c>
      <c r="R74" s="312"/>
      <c r="S74" s="28"/>
    </row>
    <row r="75" spans="1:21" ht="82.5" customHeight="1" thickBot="1" x14ac:dyDescent="0.3">
      <c r="A75" s="86"/>
      <c r="B75" s="32" t="s">
        <v>151</v>
      </c>
      <c r="C75" s="253"/>
      <c r="D75" s="254"/>
      <c r="E75" s="254"/>
      <c r="F75" s="254"/>
      <c r="G75" s="254"/>
      <c r="H75" s="254"/>
      <c r="I75" s="254"/>
      <c r="J75" s="254"/>
      <c r="K75" s="254"/>
      <c r="L75" s="254"/>
      <c r="M75" s="254"/>
      <c r="N75" s="254"/>
      <c r="O75" s="254"/>
      <c r="P75" s="254"/>
      <c r="Q75" s="254"/>
      <c r="R75" s="254"/>
      <c r="S75" s="255"/>
    </row>
    <row r="76" spans="1:21" ht="55.5" customHeight="1" thickBot="1" x14ac:dyDescent="0.3">
      <c r="A76" s="86" t="s">
        <v>212</v>
      </c>
      <c r="B76" s="27" t="s">
        <v>213</v>
      </c>
      <c r="C76" s="153" t="s">
        <v>64</v>
      </c>
      <c r="D76" s="110">
        <v>1747</v>
      </c>
      <c r="E76" s="111">
        <v>1747</v>
      </c>
      <c r="F76" s="125">
        <v>100</v>
      </c>
      <c r="G76" s="111">
        <v>0</v>
      </c>
      <c r="H76" s="125">
        <v>0</v>
      </c>
      <c r="I76" s="111">
        <v>1747</v>
      </c>
      <c r="J76" s="125">
        <v>1747</v>
      </c>
      <c r="K76" s="111">
        <v>0</v>
      </c>
      <c r="L76" s="125">
        <v>0</v>
      </c>
      <c r="M76" s="111">
        <v>0</v>
      </c>
      <c r="N76" s="125">
        <v>0</v>
      </c>
      <c r="O76" s="112" t="s">
        <v>214</v>
      </c>
      <c r="P76" s="26">
        <v>3000</v>
      </c>
      <c r="Q76" s="26">
        <v>10200</v>
      </c>
      <c r="R76" s="225" t="s">
        <v>338</v>
      </c>
      <c r="S76" s="154"/>
    </row>
    <row r="77" spans="1:21" ht="82.5" customHeight="1" thickBot="1" x14ac:dyDescent="0.3">
      <c r="A77" s="86"/>
      <c r="B77" s="32" t="s">
        <v>151</v>
      </c>
      <c r="C77" s="253"/>
      <c r="D77" s="254"/>
      <c r="E77" s="254"/>
      <c r="F77" s="254"/>
      <c r="G77" s="254"/>
      <c r="H77" s="254"/>
      <c r="I77" s="254"/>
      <c r="J77" s="254"/>
      <c r="K77" s="254"/>
      <c r="L77" s="254"/>
      <c r="M77" s="254"/>
      <c r="N77" s="254"/>
      <c r="O77" s="254"/>
      <c r="P77" s="254"/>
      <c r="Q77" s="254"/>
      <c r="R77" s="254"/>
      <c r="S77" s="255"/>
    </row>
    <row r="78" spans="1:21" ht="72" customHeight="1" thickBot="1" x14ac:dyDescent="0.3">
      <c r="A78" s="86" t="s">
        <v>181</v>
      </c>
      <c r="B78" s="27" t="s">
        <v>180</v>
      </c>
      <c r="C78" s="27" t="s">
        <v>64</v>
      </c>
      <c r="D78" s="220">
        <v>70</v>
      </c>
      <c r="E78" s="220">
        <v>70</v>
      </c>
      <c r="F78" s="67">
        <f>SUM(E78/D78)*100</f>
        <v>100</v>
      </c>
      <c r="G78" s="220">
        <v>0</v>
      </c>
      <c r="H78" s="220">
        <v>0</v>
      </c>
      <c r="I78" s="220">
        <v>70</v>
      </c>
      <c r="J78" s="220">
        <v>70</v>
      </c>
      <c r="K78" s="220">
        <v>0</v>
      </c>
      <c r="L78" s="220">
        <v>0</v>
      </c>
      <c r="M78" s="220">
        <v>0</v>
      </c>
      <c r="N78" s="220">
        <v>0</v>
      </c>
      <c r="O78" s="156" t="s">
        <v>93</v>
      </c>
      <c r="P78" s="156" t="s">
        <v>93</v>
      </c>
      <c r="Q78" s="156" t="s">
        <v>93</v>
      </c>
      <c r="R78" s="157"/>
      <c r="S78" s="156"/>
    </row>
    <row r="79" spans="1:21" ht="52.5" customHeight="1" thickBot="1" x14ac:dyDescent="0.3">
      <c r="A79" s="86" t="s">
        <v>183</v>
      </c>
      <c r="B79" s="27" t="s">
        <v>182</v>
      </c>
      <c r="C79" s="158" t="s">
        <v>64</v>
      </c>
      <c r="D79" s="218">
        <v>70</v>
      </c>
      <c r="E79" s="218">
        <v>70</v>
      </c>
      <c r="F79" s="66">
        <f>SUM(E79/D79)*100</f>
        <v>100</v>
      </c>
      <c r="G79" s="218">
        <v>0</v>
      </c>
      <c r="H79" s="218">
        <v>0</v>
      </c>
      <c r="I79" s="218">
        <v>70</v>
      </c>
      <c r="J79" s="218">
        <v>70</v>
      </c>
      <c r="K79" s="218">
        <v>0</v>
      </c>
      <c r="L79" s="218">
        <v>0</v>
      </c>
      <c r="M79" s="218">
        <v>0</v>
      </c>
      <c r="N79" s="218">
        <v>0</v>
      </c>
      <c r="O79" s="85" t="s">
        <v>345</v>
      </c>
      <c r="P79" s="80">
        <v>2</v>
      </c>
      <c r="Q79" s="80">
        <v>2</v>
      </c>
      <c r="R79" s="77" t="s">
        <v>301</v>
      </c>
      <c r="S79" s="156"/>
    </row>
    <row r="80" spans="1:21" ht="78.75" customHeight="1" thickBot="1" x14ac:dyDescent="0.3">
      <c r="A80" s="86"/>
      <c r="B80" s="32" t="s">
        <v>151</v>
      </c>
      <c r="C80" s="253"/>
      <c r="D80" s="254"/>
      <c r="E80" s="254"/>
      <c r="F80" s="254"/>
      <c r="G80" s="254"/>
      <c r="H80" s="254"/>
      <c r="I80" s="254"/>
      <c r="J80" s="254"/>
      <c r="K80" s="254"/>
      <c r="L80" s="254"/>
      <c r="M80" s="254"/>
      <c r="N80" s="254"/>
      <c r="O80" s="254"/>
      <c r="P80" s="254"/>
      <c r="Q80" s="254"/>
      <c r="R80" s="254"/>
      <c r="S80" s="255"/>
    </row>
    <row r="81" spans="1:20" ht="49.5" customHeight="1" thickBot="1" x14ac:dyDescent="0.3">
      <c r="A81" s="86" t="s">
        <v>32</v>
      </c>
      <c r="B81" s="27" t="s">
        <v>31</v>
      </c>
      <c r="C81" s="159"/>
      <c r="D81" s="155">
        <v>480</v>
      </c>
      <c r="E81" s="155">
        <v>110</v>
      </c>
      <c r="F81" s="67">
        <v>22.9</v>
      </c>
      <c r="G81" s="155">
        <v>0</v>
      </c>
      <c r="H81" s="155">
        <v>0</v>
      </c>
      <c r="I81" s="155">
        <v>480</v>
      </c>
      <c r="J81" s="155">
        <v>110</v>
      </c>
      <c r="K81" s="155">
        <v>0</v>
      </c>
      <c r="L81" s="155">
        <v>0</v>
      </c>
      <c r="M81" s="155">
        <v>0</v>
      </c>
      <c r="N81" s="155">
        <v>0</v>
      </c>
      <c r="O81" s="160"/>
      <c r="P81" s="160"/>
      <c r="Q81" s="160"/>
      <c r="R81" s="157"/>
      <c r="S81" s="156"/>
    </row>
    <row r="82" spans="1:20" ht="63.75" customHeight="1" thickBot="1" x14ac:dyDescent="0.3">
      <c r="A82" s="86" t="s">
        <v>116</v>
      </c>
      <c r="B82" s="43" t="s">
        <v>33</v>
      </c>
      <c r="C82" s="159" t="s">
        <v>64</v>
      </c>
      <c r="D82" s="83">
        <v>0</v>
      </c>
      <c r="E82" s="83">
        <v>0</v>
      </c>
      <c r="F82" s="66">
        <v>0</v>
      </c>
      <c r="G82" s="83">
        <v>0</v>
      </c>
      <c r="H82" s="83">
        <v>0</v>
      </c>
      <c r="I82" s="83">
        <v>0</v>
      </c>
      <c r="J82" s="83">
        <v>0</v>
      </c>
      <c r="K82" s="83">
        <v>0</v>
      </c>
      <c r="L82" s="83">
        <v>0</v>
      </c>
      <c r="M82" s="83">
        <v>0</v>
      </c>
      <c r="N82" s="83">
        <v>0</v>
      </c>
      <c r="O82" s="85" t="s">
        <v>215</v>
      </c>
      <c r="P82" s="161">
        <v>7</v>
      </c>
      <c r="Q82" s="161">
        <v>7</v>
      </c>
      <c r="R82" s="85" t="s">
        <v>374</v>
      </c>
      <c r="S82" s="85"/>
    </row>
    <row r="83" spans="1:20" ht="93.75" customHeight="1" thickBot="1" x14ac:dyDescent="0.3">
      <c r="A83" s="229"/>
      <c r="B83" s="234" t="s">
        <v>151</v>
      </c>
      <c r="C83" s="253"/>
      <c r="D83" s="254"/>
      <c r="E83" s="254"/>
      <c r="F83" s="254"/>
      <c r="G83" s="254"/>
      <c r="H83" s="254"/>
      <c r="I83" s="254"/>
      <c r="J83" s="254"/>
      <c r="K83" s="254"/>
      <c r="L83" s="254"/>
      <c r="M83" s="254"/>
      <c r="N83" s="254"/>
      <c r="O83" s="254"/>
      <c r="P83" s="254"/>
      <c r="Q83" s="254"/>
      <c r="R83" s="254"/>
      <c r="S83" s="255"/>
    </row>
    <row r="84" spans="1:20" ht="69" customHeight="1" thickBot="1" x14ac:dyDescent="0.3">
      <c r="A84" s="86" t="s">
        <v>216</v>
      </c>
      <c r="B84" s="235" t="s">
        <v>217</v>
      </c>
      <c r="C84" s="159" t="s">
        <v>64</v>
      </c>
      <c r="D84" s="125">
        <v>480</v>
      </c>
      <c r="E84" s="162">
        <v>110</v>
      </c>
      <c r="F84" s="125">
        <v>22.9</v>
      </c>
      <c r="G84" s="162">
        <v>0</v>
      </c>
      <c r="H84" s="125">
        <v>0</v>
      </c>
      <c r="I84" s="162">
        <v>480</v>
      </c>
      <c r="J84" s="125">
        <v>110</v>
      </c>
      <c r="K84" s="162">
        <v>0</v>
      </c>
      <c r="L84" s="125">
        <v>0</v>
      </c>
      <c r="M84" s="162">
        <v>0</v>
      </c>
      <c r="N84" s="125">
        <v>0</v>
      </c>
      <c r="O84" s="163" t="s">
        <v>346</v>
      </c>
      <c r="P84" s="161">
        <v>2</v>
      </c>
      <c r="Q84" s="161">
        <v>1</v>
      </c>
      <c r="R84" s="219" t="s">
        <v>365</v>
      </c>
      <c r="S84" s="164"/>
    </row>
    <row r="85" spans="1:20" ht="81.75" customHeight="1" thickBot="1" x14ac:dyDescent="0.3">
      <c r="A85" s="86"/>
      <c r="B85" s="32" t="s">
        <v>151</v>
      </c>
      <c r="C85" s="342" t="s">
        <v>319</v>
      </c>
      <c r="D85" s="343"/>
      <c r="E85" s="343"/>
      <c r="F85" s="343"/>
      <c r="G85" s="343"/>
      <c r="H85" s="343"/>
      <c r="I85" s="343"/>
      <c r="J85" s="343"/>
      <c r="K85" s="343"/>
      <c r="L85" s="343"/>
      <c r="M85" s="343"/>
      <c r="N85" s="343"/>
      <c r="O85" s="343"/>
      <c r="P85" s="343"/>
      <c r="Q85" s="343"/>
      <c r="R85" s="343"/>
      <c r="S85" s="344"/>
    </row>
    <row r="86" spans="1:20" ht="68.25" customHeight="1" thickBot="1" x14ac:dyDescent="0.3">
      <c r="A86" s="165" t="s">
        <v>35</v>
      </c>
      <c r="B86" s="164" t="s">
        <v>34</v>
      </c>
      <c r="C86" s="153"/>
      <c r="D86" s="67">
        <f>SUM(D87+D90+D92)</f>
        <v>80931.5</v>
      </c>
      <c r="E86" s="67">
        <f>SUM(E87+E90+E92)</f>
        <v>62166.2</v>
      </c>
      <c r="F86" s="67">
        <f>SUM(E86/D86)*100</f>
        <v>76.813354503499866</v>
      </c>
      <c r="G86" s="67">
        <f t="shared" ref="G86:N86" si="4">SUM(G87+G90+G92)</f>
        <v>0</v>
      </c>
      <c r="H86" s="67">
        <f t="shared" si="4"/>
        <v>0</v>
      </c>
      <c r="I86" s="67">
        <f t="shared" si="4"/>
        <v>80931.5</v>
      </c>
      <c r="J86" s="67">
        <f t="shared" si="4"/>
        <v>62166.2</v>
      </c>
      <c r="K86" s="67">
        <f t="shared" si="4"/>
        <v>0</v>
      </c>
      <c r="L86" s="67">
        <f t="shared" si="4"/>
        <v>0</v>
      </c>
      <c r="M86" s="67">
        <f t="shared" si="4"/>
        <v>0</v>
      </c>
      <c r="N86" s="67">
        <f t="shared" si="4"/>
        <v>0</v>
      </c>
      <c r="O86" s="26"/>
      <c r="P86" s="26"/>
      <c r="Q86" s="26"/>
      <c r="R86" s="30"/>
      <c r="S86" s="28"/>
    </row>
    <row r="87" spans="1:20" ht="62.25" customHeight="1" thickBot="1" x14ac:dyDescent="0.3">
      <c r="A87" s="248" t="s">
        <v>117</v>
      </c>
      <c r="B87" s="268" t="s">
        <v>36</v>
      </c>
      <c r="C87" s="268" t="s">
        <v>64</v>
      </c>
      <c r="D87" s="250">
        <v>80931.5</v>
      </c>
      <c r="E87" s="250">
        <v>62166.2</v>
      </c>
      <c r="F87" s="250">
        <v>76.81</v>
      </c>
      <c r="G87" s="250">
        <v>0</v>
      </c>
      <c r="H87" s="250">
        <v>0</v>
      </c>
      <c r="I87" s="250">
        <v>80931.5</v>
      </c>
      <c r="J87" s="250">
        <v>62166.2</v>
      </c>
      <c r="K87" s="250">
        <v>0</v>
      </c>
      <c r="L87" s="250">
        <v>0</v>
      </c>
      <c r="M87" s="250">
        <v>0</v>
      </c>
      <c r="N87" s="250">
        <v>0</v>
      </c>
      <c r="O87" s="85" t="s">
        <v>163</v>
      </c>
      <c r="P87" s="80">
        <v>296</v>
      </c>
      <c r="Q87" s="80">
        <v>360</v>
      </c>
      <c r="R87" s="245" t="s">
        <v>290</v>
      </c>
      <c r="S87" s="245"/>
    </row>
    <row r="88" spans="1:20" ht="77.25" customHeight="1" thickBot="1" x14ac:dyDescent="0.3">
      <c r="A88" s="249"/>
      <c r="B88" s="270"/>
      <c r="C88" s="270"/>
      <c r="D88" s="251"/>
      <c r="E88" s="251"/>
      <c r="F88" s="251"/>
      <c r="G88" s="251"/>
      <c r="H88" s="251"/>
      <c r="I88" s="251"/>
      <c r="J88" s="251"/>
      <c r="K88" s="251"/>
      <c r="L88" s="251"/>
      <c r="M88" s="251"/>
      <c r="N88" s="251"/>
      <c r="O88" s="28" t="s">
        <v>164</v>
      </c>
      <c r="P88" s="26">
        <v>90.9</v>
      </c>
      <c r="Q88" s="26">
        <v>91.6</v>
      </c>
      <c r="R88" s="247"/>
      <c r="S88" s="247"/>
      <c r="T88" s="12"/>
    </row>
    <row r="89" spans="1:20" ht="66.75" customHeight="1" thickBot="1" x14ac:dyDescent="0.3">
      <c r="A89" s="166"/>
      <c r="B89" s="32" t="s">
        <v>151</v>
      </c>
      <c r="C89" s="259"/>
      <c r="D89" s="260"/>
      <c r="E89" s="260"/>
      <c r="F89" s="260"/>
      <c r="G89" s="260"/>
      <c r="H89" s="260"/>
      <c r="I89" s="260"/>
      <c r="J89" s="260"/>
      <c r="K89" s="260"/>
      <c r="L89" s="260"/>
      <c r="M89" s="260"/>
      <c r="N89" s="260"/>
      <c r="O89" s="260"/>
      <c r="P89" s="260"/>
      <c r="Q89" s="260"/>
      <c r="R89" s="260"/>
      <c r="S89" s="261"/>
      <c r="T89" s="12"/>
    </row>
    <row r="90" spans="1:20" ht="79.5" customHeight="1" thickBot="1" x14ac:dyDescent="0.3">
      <c r="A90" s="166" t="s">
        <v>119</v>
      </c>
      <c r="B90" s="43" t="s">
        <v>37</v>
      </c>
      <c r="C90" s="167" t="s">
        <v>64</v>
      </c>
      <c r="D90" s="77">
        <v>0</v>
      </c>
      <c r="E90" s="77">
        <v>0</v>
      </c>
      <c r="F90" s="77">
        <v>0</v>
      </c>
      <c r="G90" s="77">
        <v>0</v>
      </c>
      <c r="H90" s="77">
        <v>0</v>
      </c>
      <c r="I90" s="77">
        <v>0</v>
      </c>
      <c r="J90" s="77">
        <v>0</v>
      </c>
      <c r="K90" s="77">
        <v>0</v>
      </c>
      <c r="L90" s="77">
        <v>0</v>
      </c>
      <c r="M90" s="77">
        <v>0</v>
      </c>
      <c r="N90" s="77">
        <v>0</v>
      </c>
      <c r="O90" s="85" t="s">
        <v>165</v>
      </c>
      <c r="P90" s="80">
        <v>6</v>
      </c>
      <c r="Q90" s="80">
        <v>6</v>
      </c>
      <c r="R90" s="119" t="s">
        <v>373</v>
      </c>
      <c r="S90" s="77"/>
    </row>
    <row r="91" spans="1:20" ht="79.5" customHeight="1" thickBot="1" x14ac:dyDescent="0.3">
      <c r="A91" s="166"/>
      <c r="B91" s="32" t="s">
        <v>151</v>
      </c>
      <c r="C91" s="253"/>
      <c r="D91" s="254"/>
      <c r="E91" s="254"/>
      <c r="F91" s="254"/>
      <c r="G91" s="254"/>
      <c r="H91" s="254"/>
      <c r="I91" s="254"/>
      <c r="J91" s="254"/>
      <c r="K91" s="254"/>
      <c r="L91" s="254"/>
      <c r="M91" s="254"/>
      <c r="N91" s="254"/>
      <c r="O91" s="254"/>
      <c r="P91" s="254"/>
      <c r="Q91" s="254"/>
      <c r="R91" s="254"/>
      <c r="S91" s="255"/>
    </row>
    <row r="92" spans="1:20" ht="64.5" customHeight="1" thickBot="1" x14ac:dyDescent="0.3">
      <c r="A92" s="166" t="s">
        <v>118</v>
      </c>
      <c r="B92" s="43" t="s">
        <v>87</v>
      </c>
      <c r="C92" s="167" t="s">
        <v>64</v>
      </c>
      <c r="D92" s="77">
        <v>0</v>
      </c>
      <c r="E92" s="77">
        <v>0</v>
      </c>
      <c r="F92" s="77">
        <v>0</v>
      </c>
      <c r="G92" s="77">
        <v>0</v>
      </c>
      <c r="H92" s="77">
        <v>0</v>
      </c>
      <c r="I92" s="77">
        <v>0</v>
      </c>
      <c r="J92" s="77">
        <v>0</v>
      </c>
      <c r="K92" s="77">
        <v>0</v>
      </c>
      <c r="L92" s="77">
        <v>0</v>
      </c>
      <c r="M92" s="77">
        <v>0</v>
      </c>
      <c r="N92" s="77">
        <v>0</v>
      </c>
      <c r="O92" s="85" t="s">
        <v>283</v>
      </c>
      <c r="P92" s="80">
        <v>2</v>
      </c>
      <c r="Q92" s="80">
        <v>2</v>
      </c>
      <c r="R92" s="86" t="s">
        <v>364</v>
      </c>
      <c r="S92" s="77"/>
    </row>
    <row r="93" spans="1:20" ht="79.5" customHeight="1" thickBot="1" x14ac:dyDescent="0.3">
      <c r="A93" s="166"/>
      <c r="B93" s="35" t="s">
        <v>151</v>
      </c>
      <c r="C93" s="256"/>
      <c r="D93" s="257"/>
      <c r="E93" s="257"/>
      <c r="F93" s="257"/>
      <c r="G93" s="257"/>
      <c r="H93" s="257"/>
      <c r="I93" s="257"/>
      <c r="J93" s="257"/>
      <c r="K93" s="257"/>
      <c r="L93" s="257"/>
      <c r="M93" s="257"/>
      <c r="N93" s="257"/>
      <c r="O93" s="257"/>
      <c r="P93" s="257"/>
      <c r="Q93" s="257"/>
      <c r="R93" s="257"/>
      <c r="S93" s="258"/>
    </row>
    <row r="94" spans="1:20" ht="49.5" customHeight="1" thickBot="1" x14ac:dyDescent="0.3">
      <c r="A94" s="166" t="s">
        <v>284</v>
      </c>
      <c r="B94" s="73" t="s">
        <v>285</v>
      </c>
      <c r="C94" s="168" t="s">
        <v>64</v>
      </c>
      <c r="D94" s="169">
        <v>0</v>
      </c>
      <c r="E94" s="169">
        <v>0</v>
      </c>
      <c r="F94" s="169">
        <v>0</v>
      </c>
      <c r="G94" s="169">
        <v>0</v>
      </c>
      <c r="H94" s="169">
        <v>0</v>
      </c>
      <c r="I94" s="169">
        <v>0</v>
      </c>
      <c r="J94" s="169">
        <v>0</v>
      </c>
      <c r="K94" s="169">
        <v>0</v>
      </c>
      <c r="L94" s="169">
        <v>0</v>
      </c>
      <c r="M94" s="169">
        <v>0</v>
      </c>
      <c r="N94" s="169">
        <v>0</v>
      </c>
      <c r="O94" s="75" t="s">
        <v>347</v>
      </c>
      <c r="P94" s="75">
        <v>600</v>
      </c>
      <c r="Q94" s="75">
        <v>780</v>
      </c>
      <c r="R94" s="75"/>
      <c r="S94" s="170"/>
    </row>
    <row r="95" spans="1:20" ht="79.5" customHeight="1" thickBot="1" x14ac:dyDescent="0.3">
      <c r="A95" s="166"/>
      <c r="B95" s="72" t="s">
        <v>151</v>
      </c>
      <c r="C95" s="253"/>
      <c r="D95" s="254"/>
      <c r="E95" s="254"/>
      <c r="F95" s="254"/>
      <c r="G95" s="254"/>
      <c r="H95" s="254"/>
      <c r="I95" s="254"/>
      <c r="J95" s="254"/>
      <c r="K95" s="254"/>
      <c r="L95" s="254"/>
      <c r="M95" s="254"/>
      <c r="N95" s="254"/>
      <c r="O95" s="254"/>
      <c r="P95" s="254"/>
      <c r="Q95" s="254"/>
      <c r="R95" s="254"/>
      <c r="S95" s="255"/>
    </row>
    <row r="96" spans="1:20" ht="51.75" customHeight="1" thickBot="1" x14ac:dyDescent="0.3">
      <c r="A96" s="166" t="s">
        <v>39</v>
      </c>
      <c r="B96" s="27" t="s">
        <v>38</v>
      </c>
      <c r="C96" s="167"/>
      <c r="D96" s="155">
        <f>SUM(D97+D101)</f>
        <v>2778.6</v>
      </c>
      <c r="E96" s="155">
        <f>SUM(E97+E101)</f>
        <v>471.9</v>
      </c>
      <c r="F96" s="67">
        <f>SUM(E96/D96)*100</f>
        <v>16.983372921615203</v>
      </c>
      <c r="G96" s="155">
        <f t="shared" ref="G96:N96" si="5">SUM(G97+G101)</f>
        <v>0</v>
      </c>
      <c r="H96" s="155">
        <f t="shared" si="5"/>
        <v>0</v>
      </c>
      <c r="I96" s="155">
        <f t="shared" si="5"/>
        <v>2778.6</v>
      </c>
      <c r="J96" s="155">
        <f t="shared" si="5"/>
        <v>471.9</v>
      </c>
      <c r="K96" s="155">
        <f t="shared" si="5"/>
        <v>0</v>
      </c>
      <c r="L96" s="155">
        <f t="shared" si="5"/>
        <v>0</v>
      </c>
      <c r="M96" s="155">
        <f t="shared" si="5"/>
        <v>0</v>
      </c>
      <c r="N96" s="155">
        <f t="shared" si="5"/>
        <v>0</v>
      </c>
      <c r="O96" s="80"/>
      <c r="P96" s="80"/>
      <c r="Q96" s="80"/>
      <c r="R96" s="157"/>
      <c r="S96" s="77"/>
    </row>
    <row r="97" spans="1:19" ht="45.75" customHeight="1" thickBot="1" x14ac:dyDescent="0.3">
      <c r="A97" s="166" t="s">
        <v>120</v>
      </c>
      <c r="B97" s="43" t="s">
        <v>40</v>
      </c>
      <c r="C97" s="167" t="s">
        <v>64</v>
      </c>
      <c r="D97" s="83">
        <v>2778.6</v>
      </c>
      <c r="E97" s="83">
        <v>471.9</v>
      </c>
      <c r="F97" s="66">
        <f>SUM(E97/D97)*100</f>
        <v>16.983372921615203</v>
      </c>
      <c r="G97" s="83">
        <v>0</v>
      </c>
      <c r="H97" s="83">
        <v>0</v>
      </c>
      <c r="I97" s="83">
        <v>2778.6</v>
      </c>
      <c r="J97" s="83">
        <v>471.9</v>
      </c>
      <c r="K97" s="83">
        <v>0</v>
      </c>
      <c r="L97" s="83">
        <v>0</v>
      </c>
      <c r="M97" s="83">
        <v>0</v>
      </c>
      <c r="N97" s="83">
        <v>0</v>
      </c>
      <c r="O97" s="85" t="s">
        <v>166</v>
      </c>
      <c r="P97" s="80">
        <v>3</v>
      </c>
      <c r="Q97" s="80">
        <v>3</v>
      </c>
      <c r="R97" s="217" t="s">
        <v>320</v>
      </c>
      <c r="S97" s="77"/>
    </row>
    <row r="98" spans="1:19" ht="78.75" customHeight="1" thickBot="1" x14ac:dyDescent="0.3">
      <c r="A98" s="166"/>
      <c r="B98" s="32" t="s">
        <v>151</v>
      </c>
      <c r="C98" s="259" t="s">
        <v>321</v>
      </c>
      <c r="D98" s="260"/>
      <c r="E98" s="260"/>
      <c r="F98" s="260"/>
      <c r="G98" s="260"/>
      <c r="H98" s="260"/>
      <c r="I98" s="260"/>
      <c r="J98" s="260"/>
      <c r="K98" s="260"/>
      <c r="L98" s="260"/>
      <c r="M98" s="260"/>
      <c r="N98" s="260"/>
      <c r="O98" s="260"/>
      <c r="P98" s="260"/>
      <c r="Q98" s="260"/>
      <c r="R98" s="260"/>
      <c r="S98" s="261"/>
    </row>
    <row r="99" spans="1:19" ht="129" customHeight="1" thickBot="1" x14ac:dyDescent="0.3">
      <c r="A99" s="171" t="s">
        <v>218</v>
      </c>
      <c r="B99" s="43" t="s">
        <v>219</v>
      </c>
      <c r="C99" s="167" t="s">
        <v>64</v>
      </c>
      <c r="D99" s="127">
        <v>0</v>
      </c>
      <c r="E99" s="172">
        <v>0</v>
      </c>
      <c r="F99" s="127">
        <v>0</v>
      </c>
      <c r="G99" s="172">
        <v>0</v>
      </c>
      <c r="H99" s="127">
        <v>0</v>
      </c>
      <c r="I99" s="172">
        <v>0</v>
      </c>
      <c r="J99" s="127">
        <v>0</v>
      </c>
      <c r="K99" s="172">
        <v>0</v>
      </c>
      <c r="L99" s="127">
        <v>0</v>
      </c>
      <c r="M99" s="172">
        <v>0</v>
      </c>
      <c r="N99" s="127">
        <v>0</v>
      </c>
      <c r="O99" s="112" t="s">
        <v>333</v>
      </c>
      <c r="P99" s="80">
        <v>3</v>
      </c>
      <c r="Q99" s="173">
        <v>3</v>
      </c>
      <c r="R99" s="27" t="s">
        <v>366</v>
      </c>
      <c r="S99" s="154"/>
    </row>
    <row r="100" spans="1:19" ht="79.5" customHeight="1" thickBot="1" x14ac:dyDescent="0.3">
      <c r="A100" s="165"/>
      <c r="B100" s="32" t="s">
        <v>151</v>
      </c>
      <c r="C100" s="253"/>
      <c r="D100" s="254"/>
      <c r="E100" s="254"/>
      <c r="F100" s="254"/>
      <c r="G100" s="254"/>
      <c r="H100" s="254"/>
      <c r="I100" s="254"/>
      <c r="J100" s="254"/>
      <c r="K100" s="254"/>
      <c r="L100" s="254"/>
      <c r="M100" s="254"/>
      <c r="N100" s="254"/>
      <c r="O100" s="254"/>
      <c r="P100" s="254"/>
      <c r="Q100" s="254"/>
      <c r="R100" s="254"/>
      <c r="S100" s="255"/>
    </row>
    <row r="101" spans="1:19" ht="57" customHeight="1" x14ac:dyDescent="0.25">
      <c r="A101" s="248" t="s">
        <v>220</v>
      </c>
      <c r="B101" s="245" t="s">
        <v>221</v>
      </c>
      <c r="C101" s="245" t="s">
        <v>64</v>
      </c>
      <c r="D101" s="250">
        <v>0</v>
      </c>
      <c r="E101" s="250">
        <v>0</v>
      </c>
      <c r="F101" s="250">
        <v>0</v>
      </c>
      <c r="G101" s="250">
        <v>0</v>
      </c>
      <c r="H101" s="250">
        <v>0</v>
      </c>
      <c r="I101" s="250">
        <v>0</v>
      </c>
      <c r="J101" s="250">
        <v>0</v>
      </c>
      <c r="K101" s="250">
        <v>0</v>
      </c>
      <c r="L101" s="250">
        <v>0</v>
      </c>
      <c r="M101" s="250">
        <v>0</v>
      </c>
      <c r="N101" s="250">
        <v>0</v>
      </c>
      <c r="O101" s="245" t="s">
        <v>334</v>
      </c>
      <c r="P101" s="301">
        <v>0</v>
      </c>
      <c r="Q101" s="301">
        <v>0</v>
      </c>
      <c r="R101" s="245"/>
      <c r="S101" s="310"/>
    </row>
    <row r="102" spans="1:19" ht="18.75" customHeight="1" thickBot="1" x14ac:dyDescent="0.3">
      <c r="A102" s="249"/>
      <c r="B102" s="247"/>
      <c r="C102" s="247"/>
      <c r="D102" s="251"/>
      <c r="E102" s="251"/>
      <c r="F102" s="251"/>
      <c r="G102" s="251"/>
      <c r="H102" s="251"/>
      <c r="I102" s="251"/>
      <c r="J102" s="251"/>
      <c r="K102" s="251"/>
      <c r="L102" s="251"/>
      <c r="M102" s="251"/>
      <c r="N102" s="251"/>
      <c r="O102" s="247"/>
      <c r="P102" s="272"/>
      <c r="Q102" s="272"/>
      <c r="R102" s="247"/>
      <c r="S102" s="312"/>
    </row>
    <row r="103" spans="1:19" ht="91.5" customHeight="1" thickBot="1" x14ac:dyDescent="0.3">
      <c r="A103" s="166"/>
      <c r="B103" s="35" t="s">
        <v>151</v>
      </c>
      <c r="C103" s="276"/>
      <c r="D103" s="277"/>
      <c r="E103" s="277"/>
      <c r="F103" s="277"/>
      <c r="G103" s="277"/>
      <c r="H103" s="277"/>
      <c r="I103" s="277"/>
      <c r="J103" s="277"/>
      <c r="K103" s="277"/>
      <c r="L103" s="277"/>
      <c r="M103" s="277"/>
      <c r="N103" s="277"/>
      <c r="O103" s="277"/>
      <c r="P103" s="277"/>
      <c r="Q103" s="277"/>
      <c r="R103" s="277"/>
      <c r="S103" s="278"/>
    </row>
    <row r="104" spans="1:19" ht="61.5" customHeight="1" thickBot="1" x14ac:dyDescent="0.3">
      <c r="A104" s="174" t="s">
        <v>121</v>
      </c>
      <c r="B104" s="28" t="s">
        <v>107</v>
      </c>
      <c r="C104" s="28" t="s">
        <v>64</v>
      </c>
      <c r="D104" s="67">
        <f>SUM(D105+D107+D109)</f>
        <v>2958.2299999999996</v>
      </c>
      <c r="E104" s="67">
        <f>SUM(E105+E107+E109)</f>
        <v>2558.23</v>
      </c>
      <c r="F104" s="67">
        <f>SUM(E104/D104)*100</f>
        <v>86.478400935694665</v>
      </c>
      <c r="G104" s="67">
        <f t="shared" ref="G104:N104" si="6">SUM(G105+G107+G109)</f>
        <v>1450</v>
      </c>
      <c r="H104" s="67">
        <f t="shared" si="6"/>
        <v>1450</v>
      </c>
      <c r="I104" s="67">
        <f t="shared" si="6"/>
        <v>1508.2299999999998</v>
      </c>
      <c r="J104" s="67">
        <f t="shared" si="6"/>
        <v>1108.23</v>
      </c>
      <c r="K104" s="67">
        <f t="shared" si="6"/>
        <v>0</v>
      </c>
      <c r="L104" s="67">
        <f t="shared" si="6"/>
        <v>0</v>
      </c>
      <c r="M104" s="67">
        <f t="shared" si="6"/>
        <v>0</v>
      </c>
      <c r="N104" s="67">
        <f t="shared" si="6"/>
        <v>0</v>
      </c>
      <c r="O104" s="27" t="s">
        <v>93</v>
      </c>
      <c r="P104" s="27" t="s">
        <v>93</v>
      </c>
      <c r="Q104" s="27" t="s">
        <v>93</v>
      </c>
      <c r="R104" s="30"/>
      <c r="S104" s="130"/>
    </row>
    <row r="105" spans="1:19" ht="61.5" customHeight="1" thickBot="1" x14ac:dyDescent="0.3">
      <c r="A105" s="166" t="s">
        <v>188</v>
      </c>
      <c r="B105" s="28" t="s">
        <v>189</v>
      </c>
      <c r="C105" s="28" t="s">
        <v>64</v>
      </c>
      <c r="D105" s="66">
        <v>400</v>
      </c>
      <c r="E105" s="66">
        <v>0</v>
      </c>
      <c r="F105" s="66">
        <v>0</v>
      </c>
      <c r="G105" s="66">
        <v>0</v>
      </c>
      <c r="H105" s="66">
        <v>0</v>
      </c>
      <c r="I105" s="66">
        <v>400</v>
      </c>
      <c r="J105" s="66">
        <v>0</v>
      </c>
      <c r="K105" s="66">
        <v>0</v>
      </c>
      <c r="L105" s="66">
        <v>0</v>
      </c>
      <c r="M105" s="66">
        <v>0</v>
      </c>
      <c r="N105" s="66">
        <v>0</v>
      </c>
      <c r="O105" s="27" t="s">
        <v>199</v>
      </c>
      <c r="P105" s="78">
        <v>0</v>
      </c>
      <c r="Q105" s="78">
        <v>0</v>
      </c>
      <c r="R105" s="28" t="s">
        <v>297</v>
      </c>
      <c r="S105" s="130"/>
    </row>
    <row r="106" spans="1:19" ht="111.75" customHeight="1" thickBot="1" x14ac:dyDescent="0.3">
      <c r="A106" s="232"/>
      <c r="B106" s="28" t="s">
        <v>151</v>
      </c>
      <c r="C106" s="28"/>
      <c r="D106" s="66"/>
      <c r="E106" s="66"/>
      <c r="F106" s="66"/>
      <c r="G106" s="66"/>
      <c r="H106" s="66"/>
      <c r="I106" s="66"/>
      <c r="J106" s="66"/>
      <c r="K106" s="66"/>
      <c r="L106" s="66"/>
      <c r="M106" s="66"/>
      <c r="N106" s="66"/>
      <c r="O106" s="27"/>
      <c r="P106" s="230"/>
      <c r="Q106" s="230"/>
      <c r="R106" s="228"/>
      <c r="S106" s="130"/>
    </row>
    <row r="107" spans="1:19" ht="47.25" customHeight="1" thickBot="1" x14ac:dyDescent="0.3">
      <c r="A107" s="166" t="s">
        <v>123</v>
      </c>
      <c r="B107" s="28" t="s">
        <v>122</v>
      </c>
      <c r="C107" s="28" t="s">
        <v>64</v>
      </c>
      <c r="D107" s="66">
        <v>982.14</v>
      </c>
      <c r="E107" s="66">
        <v>982.14</v>
      </c>
      <c r="F107" s="66">
        <f>SUM(E107/D107)*100</f>
        <v>100</v>
      </c>
      <c r="G107" s="66">
        <v>0</v>
      </c>
      <c r="H107" s="66">
        <v>0</v>
      </c>
      <c r="I107" s="66">
        <v>982.14</v>
      </c>
      <c r="J107" s="66">
        <v>982.14</v>
      </c>
      <c r="K107" s="66">
        <v>0</v>
      </c>
      <c r="L107" s="66">
        <v>0</v>
      </c>
      <c r="M107" s="66">
        <v>0</v>
      </c>
      <c r="N107" s="66">
        <v>0</v>
      </c>
      <c r="O107" s="28" t="s">
        <v>286</v>
      </c>
      <c r="P107" s="31">
        <v>2</v>
      </c>
      <c r="Q107" s="31">
        <v>2</v>
      </c>
      <c r="R107" s="85" t="s">
        <v>302</v>
      </c>
      <c r="S107" s="130"/>
    </row>
    <row r="108" spans="1:19" ht="67.5" customHeight="1" thickBot="1" x14ac:dyDescent="0.3">
      <c r="A108" s="166"/>
      <c r="B108" s="32" t="s">
        <v>151</v>
      </c>
      <c r="C108" s="262"/>
      <c r="D108" s="263"/>
      <c r="E108" s="263"/>
      <c r="F108" s="263"/>
      <c r="G108" s="263"/>
      <c r="H108" s="263"/>
      <c r="I108" s="263"/>
      <c r="J108" s="263"/>
      <c r="K108" s="263"/>
      <c r="L108" s="263"/>
      <c r="M108" s="263"/>
      <c r="N108" s="263"/>
      <c r="O108" s="263"/>
      <c r="P108" s="263"/>
      <c r="Q108" s="263"/>
      <c r="R108" s="263"/>
      <c r="S108" s="264"/>
    </row>
    <row r="109" spans="1:19" ht="115.5" customHeight="1" thickBot="1" x14ac:dyDescent="0.3">
      <c r="A109" s="248" t="s">
        <v>222</v>
      </c>
      <c r="B109" s="245" t="s">
        <v>223</v>
      </c>
      <c r="C109" s="245" t="s">
        <v>64</v>
      </c>
      <c r="D109" s="250">
        <v>1576.09</v>
      </c>
      <c r="E109" s="250">
        <v>1576.09</v>
      </c>
      <c r="F109" s="250">
        <v>100</v>
      </c>
      <c r="G109" s="250">
        <v>1450</v>
      </c>
      <c r="H109" s="250">
        <v>1450</v>
      </c>
      <c r="I109" s="250">
        <v>126.09</v>
      </c>
      <c r="J109" s="250">
        <v>126.09</v>
      </c>
      <c r="K109" s="250">
        <v>0</v>
      </c>
      <c r="L109" s="250">
        <v>0</v>
      </c>
      <c r="M109" s="250">
        <v>0</v>
      </c>
      <c r="N109" s="250">
        <v>0</v>
      </c>
      <c r="O109" s="28" t="s">
        <v>225</v>
      </c>
      <c r="P109" s="31">
        <v>7</v>
      </c>
      <c r="Q109" s="31">
        <v>7</v>
      </c>
      <c r="R109" s="245" t="s">
        <v>367</v>
      </c>
      <c r="S109" s="28"/>
    </row>
    <row r="110" spans="1:19" ht="168.75" customHeight="1" thickBot="1" x14ac:dyDescent="0.3">
      <c r="A110" s="249"/>
      <c r="B110" s="247"/>
      <c r="C110" s="247"/>
      <c r="D110" s="251"/>
      <c r="E110" s="251"/>
      <c r="F110" s="251"/>
      <c r="G110" s="251"/>
      <c r="H110" s="251"/>
      <c r="I110" s="251"/>
      <c r="J110" s="251"/>
      <c r="K110" s="251"/>
      <c r="L110" s="251"/>
      <c r="M110" s="251"/>
      <c r="N110" s="251"/>
      <c r="O110" s="85" t="s">
        <v>224</v>
      </c>
      <c r="P110" s="78">
        <v>11</v>
      </c>
      <c r="Q110" s="78">
        <v>11</v>
      </c>
      <c r="R110" s="247"/>
      <c r="S110" s="85"/>
    </row>
    <row r="111" spans="1:19" ht="168.75" customHeight="1" thickBot="1" x14ac:dyDescent="0.3">
      <c r="A111" s="166" t="s">
        <v>43</v>
      </c>
      <c r="B111" s="28" t="s">
        <v>41</v>
      </c>
      <c r="C111" s="167"/>
      <c r="D111" s="155">
        <v>2694.88</v>
      </c>
      <c r="E111" s="155">
        <f>SUM(E112+E114)</f>
        <v>2694.88</v>
      </c>
      <c r="F111" s="69">
        <v>100</v>
      </c>
      <c r="G111" s="155">
        <f t="shared" ref="G111:N111" si="7">SUM(G112+G114)</f>
        <v>0</v>
      </c>
      <c r="H111" s="155">
        <f t="shared" si="7"/>
        <v>0</v>
      </c>
      <c r="I111" s="220">
        <v>2694.88</v>
      </c>
      <c r="J111" s="155">
        <f t="shared" si="7"/>
        <v>2694.88</v>
      </c>
      <c r="K111" s="155">
        <f t="shared" si="7"/>
        <v>0</v>
      </c>
      <c r="L111" s="155">
        <f t="shared" si="7"/>
        <v>0</v>
      </c>
      <c r="M111" s="155">
        <f t="shared" si="7"/>
        <v>0</v>
      </c>
      <c r="N111" s="155">
        <f t="shared" si="7"/>
        <v>0</v>
      </c>
      <c r="O111" s="119" t="s">
        <v>93</v>
      </c>
      <c r="P111" s="119" t="s">
        <v>93</v>
      </c>
      <c r="Q111" s="119" t="s">
        <v>93</v>
      </c>
      <c r="R111" s="157"/>
      <c r="S111" s="77"/>
    </row>
    <row r="112" spans="1:19" ht="105.75" customHeight="1" thickBot="1" x14ac:dyDescent="0.3">
      <c r="A112" s="166" t="s">
        <v>124</v>
      </c>
      <c r="B112" s="37" t="s">
        <v>42</v>
      </c>
      <c r="C112" s="175" t="s">
        <v>64</v>
      </c>
      <c r="D112" s="66">
        <v>2694.88</v>
      </c>
      <c r="E112" s="66">
        <v>2694.88</v>
      </c>
      <c r="F112" s="84">
        <v>100</v>
      </c>
      <c r="G112" s="66">
        <v>0</v>
      </c>
      <c r="H112" s="66">
        <v>0</v>
      </c>
      <c r="I112" s="66">
        <v>2694.88</v>
      </c>
      <c r="J112" s="66">
        <v>2694.88</v>
      </c>
      <c r="K112" s="66">
        <v>0</v>
      </c>
      <c r="L112" s="66">
        <v>0</v>
      </c>
      <c r="M112" s="66">
        <v>0</v>
      </c>
      <c r="N112" s="66">
        <v>0</v>
      </c>
      <c r="O112" s="28" t="s">
        <v>226</v>
      </c>
      <c r="P112" s="36">
        <v>4</v>
      </c>
      <c r="Q112" s="26">
        <v>4</v>
      </c>
      <c r="R112" s="85" t="s">
        <v>306</v>
      </c>
      <c r="S112" s="28"/>
    </row>
    <row r="113" spans="1:585" ht="87.75" customHeight="1" thickBot="1" x14ac:dyDescent="0.3">
      <c r="A113" s="166"/>
      <c r="B113" s="32" t="s">
        <v>151</v>
      </c>
      <c r="C113" s="262"/>
      <c r="D113" s="263"/>
      <c r="E113" s="263"/>
      <c r="F113" s="263"/>
      <c r="G113" s="263"/>
      <c r="H113" s="263"/>
      <c r="I113" s="263"/>
      <c r="J113" s="263"/>
      <c r="K113" s="263"/>
      <c r="L113" s="263"/>
      <c r="M113" s="263"/>
      <c r="N113" s="263"/>
      <c r="O113" s="263"/>
      <c r="P113" s="263"/>
      <c r="Q113" s="263"/>
      <c r="R113" s="263"/>
      <c r="S113" s="264"/>
    </row>
    <row r="114" spans="1:585" ht="117" customHeight="1" thickBot="1" x14ac:dyDescent="0.3">
      <c r="A114" s="165" t="s">
        <v>125</v>
      </c>
      <c r="B114" s="39" t="s">
        <v>44</v>
      </c>
      <c r="C114" s="175" t="s">
        <v>64</v>
      </c>
      <c r="D114" s="66">
        <v>0</v>
      </c>
      <c r="E114" s="66">
        <v>0</v>
      </c>
      <c r="F114" s="84">
        <v>0</v>
      </c>
      <c r="G114" s="66">
        <v>0</v>
      </c>
      <c r="H114" s="66">
        <v>0</v>
      </c>
      <c r="I114" s="66">
        <v>0</v>
      </c>
      <c r="J114" s="66">
        <v>0</v>
      </c>
      <c r="K114" s="66">
        <v>0</v>
      </c>
      <c r="L114" s="66">
        <v>0</v>
      </c>
      <c r="M114" s="66">
        <v>0</v>
      </c>
      <c r="N114" s="66">
        <v>0</v>
      </c>
      <c r="O114" s="28" t="s">
        <v>348</v>
      </c>
      <c r="P114" s="26">
        <v>5</v>
      </c>
      <c r="Q114" s="26">
        <v>5</v>
      </c>
      <c r="R114" s="85" t="s">
        <v>368</v>
      </c>
      <c r="S114" s="85"/>
    </row>
    <row r="115" spans="1:585" ht="82.5" customHeight="1" thickBot="1" x14ac:dyDescent="0.3">
      <c r="A115" s="176"/>
      <c r="B115" s="32" t="s">
        <v>151</v>
      </c>
      <c r="C115" s="253"/>
      <c r="D115" s="254"/>
      <c r="E115" s="254"/>
      <c r="F115" s="254"/>
      <c r="G115" s="254"/>
      <c r="H115" s="254"/>
      <c r="I115" s="254"/>
      <c r="J115" s="254"/>
      <c r="K115" s="254"/>
      <c r="L115" s="254"/>
      <c r="M115" s="254"/>
      <c r="N115" s="254"/>
      <c r="O115" s="254"/>
      <c r="P115" s="254"/>
      <c r="Q115" s="254"/>
      <c r="R115" s="254"/>
      <c r="S115" s="255"/>
    </row>
    <row r="116" spans="1:585" ht="31.5" customHeight="1" thickBot="1" x14ac:dyDescent="0.3">
      <c r="A116" s="324" t="s">
        <v>15</v>
      </c>
      <c r="B116" s="325"/>
      <c r="C116" s="38"/>
      <c r="D116" s="67">
        <f>SUM(D66+D78+D81+D86+D96+D104+D111)</f>
        <v>418237.70999999996</v>
      </c>
      <c r="E116" s="67">
        <f>SUM(E66+E78+E81+E86+E96+E104+E111)</f>
        <v>316237.81</v>
      </c>
      <c r="F116" s="67">
        <f>SUM(E116/D116)*100</f>
        <v>75.611979130241508</v>
      </c>
      <c r="G116" s="67">
        <f t="shared" ref="G116:N116" si="8">SUM(G66+G78+G81+G86+G96+G104+G111)</f>
        <v>1450</v>
      </c>
      <c r="H116" s="67">
        <f t="shared" si="8"/>
        <v>1450</v>
      </c>
      <c r="I116" s="67">
        <f t="shared" si="8"/>
        <v>416787.70999999996</v>
      </c>
      <c r="J116" s="67">
        <f t="shared" si="8"/>
        <v>314787.81</v>
      </c>
      <c r="K116" s="67">
        <f t="shared" si="8"/>
        <v>0</v>
      </c>
      <c r="L116" s="67">
        <f t="shared" si="8"/>
        <v>0</v>
      </c>
      <c r="M116" s="67">
        <f t="shared" si="8"/>
        <v>0</v>
      </c>
      <c r="N116" s="67">
        <f t="shared" si="8"/>
        <v>0</v>
      </c>
      <c r="O116" s="64"/>
      <c r="P116" s="39"/>
      <c r="Q116" s="39"/>
      <c r="R116" s="30"/>
      <c r="S116" s="30"/>
    </row>
    <row r="117" spans="1:585" ht="22.5" customHeight="1" thickBot="1" x14ac:dyDescent="0.3">
      <c r="A117" s="348" t="s">
        <v>45</v>
      </c>
      <c r="B117" s="349"/>
      <c r="C117" s="349"/>
      <c r="D117" s="349"/>
      <c r="E117" s="349"/>
      <c r="F117" s="349"/>
      <c r="G117" s="349"/>
      <c r="H117" s="349"/>
      <c r="I117" s="349"/>
      <c r="J117" s="349"/>
      <c r="K117" s="349"/>
      <c r="L117" s="349"/>
      <c r="M117" s="349"/>
      <c r="N117" s="349"/>
      <c r="O117" s="349"/>
      <c r="P117" s="349"/>
      <c r="Q117" s="349"/>
      <c r="R117" s="349"/>
      <c r="S117" s="350"/>
    </row>
    <row r="118" spans="1:585" ht="36.75" customHeight="1" thickBot="1" x14ac:dyDescent="0.3">
      <c r="A118" s="28" t="s">
        <v>47</v>
      </c>
      <c r="B118" s="39" t="s">
        <v>46</v>
      </c>
      <c r="C118" s="43"/>
      <c r="D118" s="68">
        <f>SUM(D120+D122+D124+D126+D131)</f>
        <v>4143.3</v>
      </c>
      <c r="E118" s="68">
        <f>SUM(E120+E122+E124+E126+E131)</f>
        <v>2076</v>
      </c>
      <c r="F118" s="67">
        <f>SUM(E118/D118)*100</f>
        <v>50.104988777061763</v>
      </c>
      <c r="G118" s="68">
        <v>0</v>
      </c>
      <c r="H118" s="68">
        <v>0</v>
      </c>
      <c r="I118" s="68">
        <f>SUM(I120+I122+I124+I126+I131)</f>
        <v>4143.3</v>
      </c>
      <c r="J118" s="68">
        <f>SUM(J120+J122+J124+J126+J131)</f>
        <v>2076</v>
      </c>
      <c r="K118" s="68">
        <v>0</v>
      </c>
      <c r="L118" s="68">
        <v>0</v>
      </c>
      <c r="M118" s="68">
        <v>0</v>
      </c>
      <c r="N118" s="68">
        <v>0</v>
      </c>
      <c r="O118" s="160"/>
      <c r="P118" s="57"/>
      <c r="Q118" s="57"/>
      <c r="R118" s="33"/>
      <c r="S118" s="58"/>
    </row>
    <row r="119" spans="1:585" ht="19.5" customHeight="1" thickBot="1" x14ac:dyDescent="0.3">
      <c r="A119" s="28"/>
      <c r="B119" s="40" t="s">
        <v>11</v>
      </c>
      <c r="C119" s="40"/>
      <c r="D119" s="151"/>
      <c r="E119" s="151"/>
      <c r="F119" s="151"/>
      <c r="G119" s="151"/>
      <c r="H119" s="151"/>
      <c r="I119" s="151"/>
      <c r="J119" s="151"/>
      <c r="K119" s="151"/>
      <c r="L119" s="151"/>
      <c r="M119" s="151"/>
      <c r="N119" s="151"/>
      <c r="O119" s="28"/>
      <c r="P119" s="40"/>
      <c r="Q119" s="40"/>
      <c r="R119" s="40"/>
      <c r="S119" s="177"/>
    </row>
    <row r="120" spans="1:585" ht="168.75" customHeight="1" thickBot="1" x14ac:dyDescent="0.3">
      <c r="A120" s="28" t="s">
        <v>126</v>
      </c>
      <c r="B120" s="37" t="s">
        <v>191</v>
      </c>
      <c r="C120" s="37" t="s">
        <v>64</v>
      </c>
      <c r="D120" s="178">
        <v>1000</v>
      </c>
      <c r="E120" s="178">
        <v>504</v>
      </c>
      <c r="F120" s="178">
        <v>50.4</v>
      </c>
      <c r="G120" s="178">
        <v>0</v>
      </c>
      <c r="H120" s="178">
        <v>0</v>
      </c>
      <c r="I120" s="178">
        <v>1000</v>
      </c>
      <c r="J120" s="178">
        <v>504</v>
      </c>
      <c r="K120" s="178">
        <v>0</v>
      </c>
      <c r="L120" s="178">
        <v>0</v>
      </c>
      <c r="M120" s="178">
        <v>0</v>
      </c>
      <c r="N120" s="178">
        <v>0</v>
      </c>
      <c r="O120" s="179" t="s">
        <v>350</v>
      </c>
      <c r="P120" s="26">
        <v>0</v>
      </c>
      <c r="Q120" s="40">
        <v>0</v>
      </c>
      <c r="R120" s="221" t="s">
        <v>322</v>
      </c>
      <c r="S120" s="177"/>
    </row>
    <row r="121" spans="1:585" ht="96.75" customHeight="1" thickBot="1" x14ac:dyDescent="0.3">
      <c r="A121" s="180"/>
      <c r="B121" s="32" t="s">
        <v>151</v>
      </c>
      <c r="C121" s="259" t="s">
        <v>349</v>
      </c>
      <c r="D121" s="260"/>
      <c r="E121" s="260"/>
      <c r="F121" s="260"/>
      <c r="G121" s="260"/>
      <c r="H121" s="260"/>
      <c r="I121" s="260"/>
      <c r="J121" s="260"/>
      <c r="K121" s="260"/>
      <c r="L121" s="260"/>
      <c r="M121" s="260"/>
      <c r="N121" s="260"/>
      <c r="O121" s="260"/>
      <c r="P121" s="260"/>
      <c r="Q121" s="260"/>
      <c r="R121" s="260"/>
      <c r="S121" s="261"/>
    </row>
    <row r="122" spans="1:585" ht="203.25" customHeight="1" thickBot="1" x14ac:dyDescent="0.3">
      <c r="A122" s="180" t="s">
        <v>127</v>
      </c>
      <c r="B122" s="27" t="s">
        <v>69</v>
      </c>
      <c r="C122" s="51" t="s">
        <v>66</v>
      </c>
      <c r="D122" s="101">
        <v>1401</v>
      </c>
      <c r="E122" s="101">
        <v>671</v>
      </c>
      <c r="F122" s="66">
        <v>47.9</v>
      </c>
      <c r="G122" s="101">
        <v>0</v>
      </c>
      <c r="H122" s="101">
        <v>0</v>
      </c>
      <c r="I122" s="101">
        <v>1401</v>
      </c>
      <c r="J122" s="101">
        <v>671</v>
      </c>
      <c r="K122" s="101">
        <v>0</v>
      </c>
      <c r="L122" s="101">
        <v>0</v>
      </c>
      <c r="M122" s="101">
        <v>0</v>
      </c>
      <c r="N122" s="101">
        <v>0</v>
      </c>
      <c r="O122" s="51" t="s">
        <v>227</v>
      </c>
      <c r="P122" s="55">
        <v>3000</v>
      </c>
      <c r="Q122" s="55">
        <v>4624</v>
      </c>
      <c r="R122" s="217" t="s">
        <v>371</v>
      </c>
      <c r="S122" s="181"/>
    </row>
    <row r="123" spans="1:585" ht="68.25" customHeight="1" thickBot="1" x14ac:dyDescent="0.3">
      <c r="A123" s="180"/>
      <c r="B123" s="32" t="s">
        <v>151</v>
      </c>
      <c r="C123" s="262"/>
      <c r="D123" s="263"/>
      <c r="E123" s="263"/>
      <c r="F123" s="263"/>
      <c r="G123" s="263"/>
      <c r="H123" s="263"/>
      <c r="I123" s="263"/>
      <c r="J123" s="263"/>
      <c r="K123" s="263"/>
      <c r="L123" s="263"/>
      <c r="M123" s="263"/>
      <c r="N123" s="263"/>
      <c r="O123" s="263"/>
      <c r="P123" s="263"/>
      <c r="Q123" s="263"/>
      <c r="R123" s="263"/>
      <c r="S123" s="264"/>
    </row>
    <row r="124" spans="1:585" s="5" customFormat="1" ht="106.5" customHeight="1" thickBot="1" x14ac:dyDescent="0.3">
      <c r="A124" s="122" t="s">
        <v>128</v>
      </c>
      <c r="B124" s="164" t="s">
        <v>70</v>
      </c>
      <c r="C124" s="27" t="s">
        <v>67</v>
      </c>
      <c r="D124" s="182">
        <v>350</v>
      </c>
      <c r="E124" s="182">
        <v>159</v>
      </c>
      <c r="F124" s="66">
        <f>SUM(E124/D124)*100</f>
        <v>45.428571428571431</v>
      </c>
      <c r="G124" s="182">
        <v>0</v>
      </c>
      <c r="H124" s="182">
        <v>0</v>
      </c>
      <c r="I124" s="182">
        <v>350</v>
      </c>
      <c r="J124" s="182">
        <v>159</v>
      </c>
      <c r="K124" s="182">
        <v>0</v>
      </c>
      <c r="L124" s="182">
        <v>0</v>
      </c>
      <c r="M124" s="182">
        <v>0</v>
      </c>
      <c r="N124" s="182">
        <v>0</v>
      </c>
      <c r="O124" s="28" t="s">
        <v>351</v>
      </c>
      <c r="P124" s="38">
        <v>1875</v>
      </c>
      <c r="Q124" s="38">
        <v>1875</v>
      </c>
      <c r="R124" s="39" t="s">
        <v>294</v>
      </c>
      <c r="S124" s="42"/>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c r="GC124" s="3"/>
      <c r="GD124" s="3"/>
      <c r="GE124" s="3"/>
      <c r="GF124" s="3"/>
      <c r="GG124" s="3"/>
      <c r="GH124" s="3"/>
      <c r="GI124" s="3"/>
      <c r="GJ124" s="3"/>
      <c r="GK124" s="3"/>
      <c r="GL124" s="3"/>
      <c r="GM124" s="3"/>
      <c r="GN124" s="3"/>
      <c r="GO124" s="3"/>
      <c r="GP124" s="3"/>
      <c r="GQ124" s="3"/>
      <c r="GR124" s="3"/>
      <c r="GS124" s="3"/>
      <c r="GT124" s="3"/>
      <c r="GU124" s="3"/>
      <c r="GV124" s="3"/>
      <c r="GW124" s="3"/>
      <c r="GX124" s="3"/>
      <c r="GY124" s="3"/>
      <c r="GZ124" s="3"/>
      <c r="HA124" s="3"/>
      <c r="HB124" s="3"/>
      <c r="HC124" s="3"/>
      <c r="HD124" s="3"/>
      <c r="HE124" s="3"/>
      <c r="HF124" s="3"/>
      <c r="HG124" s="3"/>
      <c r="HH124" s="3"/>
      <c r="HI124" s="3"/>
      <c r="HJ124" s="3"/>
      <c r="HK124" s="3"/>
      <c r="HL124" s="3"/>
      <c r="HM124" s="3"/>
      <c r="HN124" s="3"/>
      <c r="HO124" s="3"/>
      <c r="HP124" s="3"/>
      <c r="HQ124" s="3"/>
      <c r="HR124" s="3"/>
      <c r="HS124" s="3"/>
      <c r="HT124" s="3"/>
      <c r="HU124" s="3"/>
      <c r="HV124" s="3"/>
      <c r="HW124" s="3"/>
      <c r="HX124" s="3"/>
      <c r="HY124" s="3"/>
      <c r="HZ124" s="3"/>
      <c r="IA124" s="3"/>
      <c r="IB124" s="3"/>
      <c r="IC124" s="3"/>
      <c r="ID124" s="3"/>
      <c r="IE124" s="3"/>
      <c r="IF124" s="3"/>
      <c r="IG124" s="3"/>
      <c r="IH124" s="3"/>
      <c r="II124" s="3"/>
      <c r="IJ124" s="3"/>
      <c r="IK124" s="3"/>
      <c r="IL124" s="3"/>
      <c r="IM124" s="3"/>
      <c r="IN124" s="3"/>
      <c r="IO124" s="3"/>
      <c r="IP124" s="3"/>
      <c r="IQ124" s="3"/>
      <c r="IR124" s="3"/>
      <c r="IS124" s="3"/>
      <c r="IT124" s="3"/>
      <c r="IU124" s="3"/>
      <c r="IV124" s="3"/>
      <c r="IW124" s="3"/>
      <c r="IX124" s="3"/>
      <c r="IY124" s="3"/>
      <c r="IZ124" s="3"/>
      <c r="JA124" s="3"/>
      <c r="JB124" s="3"/>
      <c r="JC124" s="3"/>
      <c r="JD124" s="3"/>
      <c r="JE124" s="3"/>
      <c r="JF124" s="3"/>
      <c r="JG124" s="3"/>
      <c r="JH124" s="3"/>
      <c r="JI124" s="3"/>
      <c r="JJ124" s="3"/>
      <c r="JK124" s="3"/>
      <c r="JL124" s="3"/>
      <c r="JM124" s="3"/>
      <c r="JN124" s="3"/>
      <c r="JO124" s="3"/>
      <c r="JP124" s="3"/>
      <c r="JQ124" s="3"/>
      <c r="JR124" s="3"/>
      <c r="JS124" s="3"/>
      <c r="JT124" s="3"/>
      <c r="JU124" s="3"/>
      <c r="JV124" s="3"/>
      <c r="JW124" s="3"/>
      <c r="JX124" s="3"/>
      <c r="JY124" s="3"/>
      <c r="JZ124" s="3"/>
      <c r="KA124" s="3"/>
      <c r="KB124" s="3"/>
      <c r="KC124" s="3"/>
      <c r="KD124" s="3"/>
      <c r="KE124" s="3"/>
      <c r="KF124" s="3"/>
      <c r="KG124" s="3"/>
      <c r="KH124" s="3"/>
      <c r="KI124" s="3"/>
      <c r="KJ124" s="3"/>
      <c r="KK124" s="3"/>
      <c r="KL124" s="3"/>
      <c r="KM124" s="3"/>
      <c r="KN124" s="3"/>
      <c r="KO124" s="3"/>
      <c r="KP124" s="3"/>
      <c r="KQ124" s="3"/>
      <c r="KR124" s="3"/>
      <c r="KS124" s="3"/>
      <c r="KT124" s="3"/>
      <c r="KU124" s="3"/>
      <c r="KV124" s="3"/>
      <c r="KW124" s="3"/>
      <c r="KX124" s="3"/>
      <c r="KY124" s="3"/>
      <c r="KZ124" s="3"/>
      <c r="LA124" s="3"/>
      <c r="LB124" s="3"/>
      <c r="LC124" s="3"/>
      <c r="LD124" s="3"/>
      <c r="LE124" s="3"/>
      <c r="LF124" s="3"/>
      <c r="LG124" s="3"/>
      <c r="LH124" s="3"/>
      <c r="LI124" s="3"/>
      <c r="LJ124" s="3"/>
      <c r="LK124" s="3"/>
      <c r="LL124" s="3"/>
      <c r="LM124" s="3"/>
      <c r="LN124" s="3"/>
      <c r="LO124" s="3"/>
      <c r="LP124" s="3"/>
      <c r="LQ124" s="3"/>
      <c r="LR124" s="3"/>
      <c r="LS124" s="3"/>
      <c r="LT124" s="3"/>
      <c r="LU124" s="3"/>
      <c r="LV124" s="3"/>
      <c r="LW124" s="3"/>
      <c r="LX124" s="3"/>
      <c r="LY124" s="3"/>
      <c r="LZ124" s="3"/>
      <c r="MA124" s="3"/>
      <c r="MB124" s="3"/>
      <c r="MC124" s="3"/>
      <c r="MD124" s="3"/>
      <c r="ME124" s="3"/>
      <c r="MF124" s="3"/>
      <c r="MG124" s="3"/>
      <c r="MH124" s="3"/>
      <c r="MI124" s="3"/>
      <c r="MJ124" s="3"/>
      <c r="MK124" s="3"/>
      <c r="ML124" s="3"/>
      <c r="MM124" s="3"/>
      <c r="MN124" s="3"/>
      <c r="MO124" s="3"/>
      <c r="MP124" s="3"/>
      <c r="MQ124" s="3"/>
      <c r="MR124" s="3"/>
      <c r="MS124" s="3"/>
      <c r="MT124" s="3"/>
      <c r="MU124" s="3"/>
      <c r="MV124" s="3"/>
      <c r="MW124" s="3"/>
      <c r="MX124" s="3"/>
      <c r="MY124" s="3"/>
      <c r="MZ124" s="3"/>
      <c r="NA124" s="3"/>
      <c r="NB124" s="3"/>
      <c r="NC124" s="3"/>
      <c r="ND124" s="3"/>
      <c r="NE124" s="3"/>
      <c r="NF124" s="3"/>
      <c r="NG124" s="3"/>
      <c r="NH124" s="3"/>
      <c r="NI124" s="3"/>
      <c r="NJ124" s="3"/>
      <c r="NK124" s="3"/>
      <c r="NL124" s="3"/>
      <c r="NM124" s="3"/>
      <c r="NN124" s="3"/>
      <c r="NO124" s="3"/>
      <c r="NP124" s="3"/>
      <c r="NQ124" s="3"/>
      <c r="NR124" s="3"/>
      <c r="NS124" s="3"/>
      <c r="NT124" s="3"/>
      <c r="NU124" s="3"/>
      <c r="NV124" s="3"/>
      <c r="NW124" s="3"/>
      <c r="NX124" s="3"/>
      <c r="NY124" s="3"/>
      <c r="NZ124" s="3"/>
      <c r="OA124" s="3"/>
      <c r="OB124" s="3"/>
      <c r="OC124" s="3"/>
      <c r="OD124" s="3"/>
      <c r="OE124" s="3"/>
      <c r="OF124" s="3"/>
      <c r="OG124" s="3"/>
      <c r="OH124" s="3"/>
      <c r="OI124" s="3"/>
      <c r="OJ124" s="3"/>
      <c r="OK124" s="3"/>
      <c r="OL124" s="3"/>
      <c r="OM124" s="3"/>
      <c r="ON124" s="3"/>
      <c r="OO124" s="3"/>
      <c r="OP124" s="3"/>
      <c r="OQ124" s="3"/>
      <c r="OR124" s="3"/>
      <c r="OS124" s="3"/>
      <c r="OT124" s="3"/>
      <c r="OU124" s="3"/>
      <c r="OV124" s="3"/>
      <c r="OW124" s="3"/>
      <c r="OX124" s="3"/>
      <c r="OY124" s="3"/>
      <c r="OZ124" s="3"/>
      <c r="PA124" s="3"/>
      <c r="PB124" s="3"/>
      <c r="PC124" s="3"/>
      <c r="PD124" s="3"/>
      <c r="PE124" s="3"/>
      <c r="PF124" s="3"/>
      <c r="PG124" s="3"/>
      <c r="PH124" s="3"/>
      <c r="PI124" s="3"/>
      <c r="PJ124" s="3"/>
      <c r="PK124" s="3"/>
      <c r="PL124" s="3"/>
      <c r="PM124" s="3"/>
      <c r="PN124" s="3"/>
      <c r="PO124" s="3"/>
      <c r="PP124" s="3"/>
      <c r="PQ124" s="3"/>
      <c r="PR124" s="3"/>
      <c r="PS124" s="3"/>
      <c r="PT124" s="3"/>
      <c r="PU124" s="3"/>
      <c r="PV124" s="3"/>
      <c r="PW124" s="3"/>
      <c r="PX124" s="3"/>
      <c r="PY124" s="3"/>
      <c r="PZ124" s="3"/>
      <c r="QA124" s="3"/>
      <c r="QB124" s="3"/>
      <c r="QC124" s="3"/>
      <c r="QD124" s="3"/>
      <c r="QE124" s="3"/>
      <c r="QF124" s="3"/>
      <c r="QG124" s="3"/>
      <c r="QH124" s="3"/>
      <c r="QI124" s="3"/>
      <c r="QJ124" s="3"/>
      <c r="QK124" s="3"/>
      <c r="QL124" s="3"/>
      <c r="QM124" s="3"/>
      <c r="QN124" s="3"/>
      <c r="QO124" s="3"/>
      <c r="QP124" s="3"/>
      <c r="QQ124" s="3"/>
      <c r="QR124" s="3"/>
      <c r="QS124" s="3"/>
      <c r="QT124" s="3"/>
      <c r="QU124" s="3"/>
      <c r="QV124" s="3"/>
      <c r="QW124" s="3"/>
      <c r="QX124" s="3"/>
      <c r="QY124" s="3"/>
      <c r="QZ124" s="3"/>
      <c r="RA124" s="3"/>
      <c r="RB124" s="3"/>
      <c r="RC124" s="3"/>
      <c r="RD124" s="3"/>
      <c r="RE124" s="3"/>
      <c r="RF124" s="3"/>
      <c r="RG124" s="3"/>
      <c r="RH124" s="3"/>
      <c r="RI124" s="3"/>
      <c r="RJ124" s="3"/>
      <c r="RK124" s="3"/>
      <c r="RL124" s="3"/>
      <c r="RM124" s="3"/>
      <c r="RN124" s="3"/>
      <c r="RO124" s="3"/>
      <c r="RP124" s="3"/>
      <c r="RQ124" s="3"/>
      <c r="RR124" s="3"/>
      <c r="RS124" s="3"/>
      <c r="RT124" s="3"/>
      <c r="RU124" s="3"/>
      <c r="RV124" s="3"/>
      <c r="RW124" s="3"/>
      <c r="RX124" s="3"/>
      <c r="RY124" s="3"/>
      <c r="RZ124" s="3"/>
      <c r="SA124" s="3"/>
      <c r="SB124" s="3"/>
      <c r="SC124" s="3"/>
      <c r="SD124" s="3"/>
      <c r="SE124" s="3"/>
      <c r="SF124" s="3"/>
      <c r="SG124" s="3"/>
      <c r="SH124" s="3"/>
      <c r="SI124" s="3"/>
      <c r="SJ124" s="3"/>
      <c r="SK124" s="3"/>
      <c r="SL124" s="3"/>
      <c r="SM124" s="3"/>
      <c r="SN124" s="3"/>
      <c r="SO124" s="3"/>
      <c r="SP124" s="3"/>
      <c r="SQ124" s="3"/>
      <c r="SR124" s="3"/>
      <c r="SS124" s="3"/>
      <c r="ST124" s="3"/>
      <c r="SU124" s="3"/>
      <c r="SV124" s="3"/>
      <c r="SW124" s="3"/>
      <c r="SX124" s="3"/>
      <c r="SY124" s="3"/>
      <c r="SZ124" s="3"/>
      <c r="TA124" s="3"/>
      <c r="TB124" s="3"/>
      <c r="TC124" s="3"/>
      <c r="TD124" s="3"/>
      <c r="TE124" s="3"/>
      <c r="TF124" s="3"/>
      <c r="TG124" s="3"/>
      <c r="TH124" s="3"/>
      <c r="TI124" s="3"/>
      <c r="TJ124" s="3"/>
      <c r="TK124" s="3"/>
      <c r="TL124" s="3"/>
      <c r="TM124" s="3"/>
      <c r="TN124" s="3"/>
      <c r="TO124" s="3"/>
      <c r="TP124" s="3"/>
      <c r="TQ124" s="3"/>
      <c r="TR124" s="3"/>
      <c r="TS124" s="3"/>
      <c r="TT124" s="3"/>
      <c r="TU124" s="3"/>
      <c r="TV124" s="3"/>
      <c r="TW124" s="3"/>
      <c r="TX124" s="3"/>
      <c r="TY124" s="3"/>
      <c r="TZ124" s="3"/>
      <c r="UA124" s="3"/>
      <c r="UB124" s="3"/>
      <c r="UC124" s="3"/>
      <c r="UD124" s="3"/>
      <c r="UE124" s="3"/>
      <c r="UF124" s="3"/>
      <c r="UG124" s="3"/>
      <c r="UH124" s="3"/>
      <c r="UI124" s="3"/>
      <c r="UJ124" s="3"/>
      <c r="UK124" s="3"/>
      <c r="UL124" s="3"/>
      <c r="UM124" s="3"/>
      <c r="UN124" s="3"/>
      <c r="UO124" s="3"/>
      <c r="UP124" s="3"/>
      <c r="UQ124" s="3"/>
      <c r="UR124" s="3"/>
      <c r="US124" s="3"/>
      <c r="UT124" s="3"/>
      <c r="UU124" s="3"/>
      <c r="UV124" s="3"/>
      <c r="UW124" s="3"/>
      <c r="UX124" s="3"/>
      <c r="UY124" s="3"/>
      <c r="UZ124" s="3"/>
      <c r="VA124" s="3"/>
      <c r="VB124" s="3"/>
      <c r="VC124" s="3"/>
      <c r="VD124" s="3"/>
      <c r="VE124" s="3"/>
      <c r="VF124" s="3"/>
      <c r="VG124" s="3"/>
      <c r="VH124" s="3"/>
      <c r="VI124" s="3"/>
      <c r="VJ124" s="3"/>
      <c r="VK124" s="3"/>
      <c r="VL124" s="3"/>
      <c r="VM124" s="3"/>
    </row>
    <row r="125" spans="1:585" s="3" customFormat="1" ht="79.5" customHeight="1" thickBot="1" x14ac:dyDescent="0.3">
      <c r="A125" s="183"/>
      <c r="B125" s="15" t="s">
        <v>151</v>
      </c>
      <c r="C125" s="364" t="s">
        <v>339</v>
      </c>
      <c r="D125" s="365"/>
      <c r="E125" s="365"/>
      <c r="F125" s="365"/>
      <c r="G125" s="365"/>
      <c r="H125" s="365"/>
      <c r="I125" s="365"/>
      <c r="J125" s="365"/>
      <c r="K125" s="365"/>
      <c r="L125" s="365"/>
      <c r="M125" s="365"/>
      <c r="N125" s="365"/>
      <c r="O125" s="365"/>
      <c r="P125" s="365"/>
      <c r="Q125" s="365"/>
      <c r="R125" s="365"/>
      <c r="S125" s="366"/>
    </row>
    <row r="126" spans="1:585" s="3" customFormat="1" ht="51" customHeight="1" thickBot="1" x14ac:dyDescent="0.3">
      <c r="A126" s="313" t="s">
        <v>129</v>
      </c>
      <c r="B126" s="245" t="s">
        <v>71</v>
      </c>
      <c r="C126" s="245" t="s">
        <v>72</v>
      </c>
      <c r="D126" s="250">
        <v>1211</v>
      </c>
      <c r="E126" s="250">
        <v>621</v>
      </c>
      <c r="F126" s="250">
        <v>51.3</v>
      </c>
      <c r="G126" s="250">
        <v>0</v>
      </c>
      <c r="H126" s="250">
        <v>0</v>
      </c>
      <c r="I126" s="250">
        <v>1211</v>
      </c>
      <c r="J126" s="250">
        <v>621</v>
      </c>
      <c r="K126" s="250">
        <v>0</v>
      </c>
      <c r="L126" s="250">
        <v>0</v>
      </c>
      <c r="M126" s="250">
        <v>0</v>
      </c>
      <c r="N126" s="250">
        <v>0</v>
      </c>
      <c r="O126" s="85" t="s">
        <v>228</v>
      </c>
      <c r="P126" s="40">
        <v>1</v>
      </c>
      <c r="Q126" s="224">
        <v>1</v>
      </c>
      <c r="R126" s="310" t="s">
        <v>372</v>
      </c>
      <c r="S126" s="58"/>
    </row>
    <row r="127" spans="1:585" s="3" customFormat="1" ht="48" customHeight="1" thickBot="1" x14ac:dyDescent="0.3">
      <c r="A127" s="317"/>
      <c r="B127" s="246"/>
      <c r="C127" s="246"/>
      <c r="D127" s="252"/>
      <c r="E127" s="252"/>
      <c r="F127" s="252"/>
      <c r="G127" s="252"/>
      <c r="H127" s="252"/>
      <c r="I127" s="252"/>
      <c r="J127" s="252"/>
      <c r="K127" s="252"/>
      <c r="L127" s="252"/>
      <c r="M127" s="252"/>
      <c r="N127" s="252"/>
      <c r="O127" s="28" t="s">
        <v>229</v>
      </c>
      <c r="P127" s="40">
        <v>2</v>
      </c>
      <c r="Q127" s="40">
        <v>2</v>
      </c>
      <c r="R127" s="311"/>
      <c r="S127" s="58"/>
    </row>
    <row r="128" spans="1:585" s="3" customFormat="1" ht="36" customHeight="1" thickBot="1" x14ac:dyDescent="0.3">
      <c r="A128" s="317"/>
      <c r="B128" s="246"/>
      <c r="C128" s="246"/>
      <c r="D128" s="252"/>
      <c r="E128" s="252"/>
      <c r="F128" s="252"/>
      <c r="G128" s="252"/>
      <c r="H128" s="252"/>
      <c r="I128" s="252"/>
      <c r="J128" s="252"/>
      <c r="K128" s="252"/>
      <c r="L128" s="252"/>
      <c r="M128" s="252"/>
      <c r="N128" s="252"/>
      <c r="O128" s="86" t="s">
        <v>230</v>
      </c>
      <c r="P128" s="26">
        <v>1</v>
      </c>
      <c r="Q128" s="38">
        <v>2</v>
      </c>
      <c r="R128" s="311"/>
      <c r="S128" s="58"/>
    </row>
    <row r="129" spans="1:19" s="3" customFormat="1" ht="32.25" customHeight="1" thickBot="1" x14ac:dyDescent="0.3">
      <c r="A129" s="314"/>
      <c r="B129" s="247"/>
      <c r="C129" s="246"/>
      <c r="D129" s="252"/>
      <c r="E129" s="252"/>
      <c r="F129" s="252"/>
      <c r="G129" s="252"/>
      <c r="H129" s="252"/>
      <c r="I129" s="252"/>
      <c r="J129" s="252"/>
      <c r="K129" s="252"/>
      <c r="L129" s="252"/>
      <c r="M129" s="252"/>
      <c r="N129" s="252"/>
      <c r="O129" s="87" t="s">
        <v>167</v>
      </c>
      <c r="P129" s="80">
        <v>1</v>
      </c>
      <c r="Q129" s="41">
        <v>2</v>
      </c>
      <c r="R129" s="311"/>
      <c r="S129" s="184"/>
    </row>
    <row r="130" spans="1:19" s="3" customFormat="1" ht="68.25" customHeight="1" thickBot="1" x14ac:dyDescent="0.3">
      <c r="A130" s="144"/>
      <c r="B130" s="32" t="s">
        <v>151</v>
      </c>
      <c r="C130" s="367"/>
      <c r="D130" s="368"/>
      <c r="E130" s="368"/>
      <c r="F130" s="368"/>
      <c r="G130" s="368"/>
      <c r="H130" s="368"/>
      <c r="I130" s="368"/>
      <c r="J130" s="368"/>
      <c r="K130" s="368"/>
      <c r="L130" s="368"/>
      <c r="M130" s="368"/>
      <c r="N130" s="368"/>
      <c r="O130" s="368"/>
      <c r="P130" s="368"/>
      <c r="Q130" s="368"/>
      <c r="R130" s="368"/>
      <c r="S130" s="369"/>
    </row>
    <row r="131" spans="1:19" s="3" customFormat="1" ht="57.75" customHeight="1" x14ac:dyDescent="0.25">
      <c r="A131" s="313" t="s">
        <v>131</v>
      </c>
      <c r="B131" s="245" t="s">
        <v>130</v>
      </c>
      <c r="C131" s="268" t="s">
        <v>72</v>
      </c>
      <c r="D131" s="250">
        <v>181.3</v>
      </c>
      <c r="E131" s="250">
        <v>121</v>
      </c>
      <c r="F131" s="250">
        <v>66.900000000000006</v>
      </c>
      <c r="G131" s="250">
        <v>0</v>
      </c>
      <c r="H131" s="250">
        <v>0</v>
      </c>
      <c r="I131" s="250">
        <v>181.3</v>
      </c>
      <c r="J131" s="250">
        <v>121</v>
      </c>
      <c r="K131" s="250">
        <v>0</v>
      </c>
      <c r="L131" s="250">
        <v>0</v>
      </c>
      <c r="M131" s="250">
        <v>0</v>
      </c>
      <c r="N131" s="250">
        <v>0</v>
      </c>
      <c r="O131" s="245" t="s">
        <v>231</v>
      </c>
      <c r="P131" s="301">
        <v>5</v>
      </c>
      <c r="Q131" s="301">
        <v>6</v>
      </c>
      <c r="R131" s="245" t="s">
        <v>295</v>
      </c>
      <c r="S131" s="310"/>
    </row>
    <row r="132" spans="1:19" s="3" customFormat="1" ht="63.75" customHeight="1" thickBot="1" x14ac:dyDescent="0.3">
      <c r="A132" s="314"/>
      <c r="B132" s="247"/>
      <c r="C132" s="270"/>
      <c r="D132" s="251"/>
      <c r="E132" s="251"/>
      <c r="F132" s="251"/>
      <c r="G132" s="251"/>
      <c r="H132" s="251"/>
      <c r="I132" s="251"/>
      <c r="J132" s="251"/>
      <c r="K132" s="251"/>
      <c r="L132" s="251"/>
      <c r="M132" s="251"/>
      <c r="N132" s="251"/>
      <c r="O132" s="247"/>
      <c r="P132" s="272"/>
      <c r="Q132" s="272"/>
      <c r="R132" s="247"/>
      <c r="S132" s="312"/>
    </row>
    <row r="133" spans="1:19" s="3" customFormat="1" ht="86.25" customHeight="1" thickBot="1" x14ac:dyDescent="0.3">
      <c r="A133" s="118"/>
      <c r="B133" s="35" t="s">
        <v>151</v>
      </c>
      <c r="C133" s="370" t="s">
        <v>359</v>
      </c>
      <c r="D133" s="371"/>
      <c r="E133" s="371"/>
      <c r="F133" s="371"/>
      <c r="G133" s="371"/>
      <c r="H133" s="371"/>
      <c r="I133" s="371"/>
      <c r="J133" s="371"/>
      <c r="K133" s="371"/>
      <c r="L133" s="371"/>
      <c r="M133" s="371"/>
      <c r="N133" s="371"/>
      <c r="O133" s="371"/>
      <c r="P133" s="371"/>
      <c r="Q133" s="371"/>
      <c r="R133" s="371"/>
      <c r="S133" s="372"/>
    </row>
    <row r="134" spans="1:19" s="3" customFormat="1" ht="95.25" customHeight="1" thickBot="1" x14ac:dyDescent="0.3">
      <c r="A134" s="86" t="s">
        <v>49</v>
      </c>
      <c r="B134" s="27" t="s">
        <v>48</v>
      </c>
      <c r="C134" s="227" t="s">
        <v>293</v>
      </c>
      <c r="D134" s="199">
        <f>SUM(D135)</f>
        <v>500</v>
      </c>
      <c r="E134" s="199">
        <f>SUM(E135)</f>
        <v>0</v>
      </c>
      <c r="F134" s="67">
        <v>0</v>
      </c>
      <c r="G134" s="199">
        <v>0</v>
      </c>
      <c r="H134" s="199">
        <v>0</v>
      </c>
      <c r="I134" s="199">
        <f>SUM(I135)</f>
        <v>500</v>
      </c>
      <c r="J134" s="199">
        <f>SUM(J135)</f>
        <v>0</v>
      </c>
      <c r="K134" s="199">
        <v>0</v>
      </c>
      <c r="L134" s="199">
        <v>0</v>
      </c>
      <c r="M134" s="199">
        <v>0</v>
      </c>
      <c r="N134" s="199">
        <v>0</v>
      </c>
      <c r="O134" s="38"/>
      <c r="P134" s="38"/>
      <c r="Q134" s="38"/>
      <c r="R134" s="200"/>
      <c r="S134" s="185"/>
    </row>
    <row r="135" spans="1:19" s="3" customFormat="1" ht="120.75" thickBot="1" x14ac:dyDescent="0.3">
      <c r="A135" s="28" t="s">
        <v>132</v>
      </c>
      <c r="B135" s="39" t="s">
        <v>232</v>
      </c>
      <c r="C135" s="164" t="s">
        <v>64</v>
      </c>
      <c r="D135" s="182">
        <v>500</v>
      </c>
      <c r="E135" s="182">
        <v>0</v>
      </c>
      <c r="F135" s="84">
        <v>0</v>
      </c>
      <c r="G135" s="182">
        <v>0</v>
      </c>
      <c r="H135" s="182">
        <v>0</v>
      </c>
      <c r="I135" s="182">
        <v>500</v>
      </c>
      <c r="J135" s="182">
        <v>0</v>
      </c>
      <c r="K135" s="182">
        <v>0</v>
      </c>
      <c r="L135" s="182">
        <v>0</v>
      </c>
      <c r="M135" s="182">
        <v>0</v>
      </c>
      <c r="N135" s="182">
        <v>0</v>
      </c>
      <c r="O135" s="37" t="s">
        <v>352</v>
      </c>
      <c r="P135" s="38">
        <v>4</v>
      </c>
      <c r="Q135" s="38">
        <v>4</v>
      </c>
      <c r="R135" s="42" t="s">
        <v>369</v>
      </c>
      <c r="S135" s="185"/>
    </row>
    <row r="136" spans="1:19" s="3" customFormat="1" ht="86.25" customHeight="1" thickBot="1" x14ac:dyDescent="0.3">
      <c r="A136" s="28"/>
      <c r="B136" s="35" t="s">
        <v>151</v>
      </c>
      <c r="C136" s="259" t="s">
        <v>370</v>
      </c>
      <c r="D136" s="260"/>
      <c r="E136" s="260"/>
      <c r="F136" s="260"/>
      <c r="G136" s="260"/>
      <c r="H136" s="260"/>
      <c r="I136" s="260"/>
      <c r="J136" s="260"/>
      <c r="K136" s="260"/>
      <c r="L136" s="260"/>
      <c r="M136" s="260"/>
      <c r="N136" s="260"/>
      <c r="O136" s="260"/>
      <c r="P136" s="260"/>
      <c r="Q136" s="260"/>
      <c r="R136" s="260"/>
      <c r="S136" s="261"/>
    </row>
    <row r="137" spans="1:19" s="3" customFormat="1" ht="58.5" customHeight="1" thickBot="1" x14ac:dyDescent="0.3">
      <c r="A137" s="175" t="s">
        <v>233</v>
      </c>
      <c r="B137" s="28" t="s">
        <v>234</v>
      </c>
      <c r="C137" s="164" t="s">
        <v>64</v>
      </c>
      <c r="D137" s="127">
        <v>0</v>
      </c>
      <c r="E137" s="186">
        <v>0</v>
      </c>
      <c r="F137" s="127">
        <v>0</v>
      </c>
      <c r="G137" s="186">
        <v>0</v>
      </c>
      <c r="H137" s="127">
        <v>0</v>
      </c>
      <c r="I137" s="186">
        <v>0</v>
      </c>
      <c r="J137" s="127">
        <v>0</v>
      </c>
      <c r="K137" s="186">
        <v>0</v>
      </c>
      <c r="L137" s="127">
        <v>0</v>
      </c>
      <c r="M137" s="186">
        <v>0</v>
      </c>
      <c r="N137" s="127">
        <v>0</v>
      </c>
      <c r="O137" s="27" t="s">
        <v>235</v>
      </c>
      <c r="P137" s="38">
        <v>1</v>
      </c>
      <c r="Q137" s="38">
        <v>1</v>
      </c>
      <c r="R137" s="27" t="s">
        <v>381</v>
      </c>
      <c r="S137" s="43"/>
    </row>
    <row r="138" spans="1:19" s="3" customFormat="1" ht="80.25" customHeight="1" thickBot="1" x14ac:dyDescent="0.3">
      <c r="A138" s="175"/>
      <c r="B138" s="35" t="s">
        <v>151</v>
      </c>
      <c r="C138" s="253"/>
      <c r="D138" s="254"/>
      <c r="E138" s="254"/>
      <c r="F138" s="254"/>
      <c r="G138" s="254"/>
      <c r="H138" s="254"/>
      <c r="I138" s="254"/>
      <c r="J138" s="254"/>
      <c r="K138" s="254"/>
      <c r="L138" s="254"/>
      <c r="M138" s="254"/>
      <c r="N138" s="254"/>
      <c r="O138" s="254"/>
      <c r="P138" s="254"/>
      <c r="Q138" s="254"/>
      <c r="R138" s="254"/>
      <c r="S138" s="255"/>
    </row>
    <row r="139" spans="1:19" ht="30" customHeight="1" thickBot="1" x14ac:dyDescent="0.3">
      <c r="A139" s="324" t="s">
        <v>57</v>
      </c>
      <c r="B139" s="325"/>
      <c r="C139" s="40"/>
      <c r="D139" s="68">
        <f>SUM(D118+D134)</f>
        <v>4643.3</v>
      </c>
      <c r="E139" s="68">
        <f>SUM(E118+E134)</f>
        <v>2076</v>
      </c>
      <c r="F139" s="67">
        <f>SUM(E139/D139)*100</f>
        <v>44.709581547606227</v>
      </c>
      <c r="G139" s="68">
        <f>SUM(G118+G134)</f>
        <v>0</v>
      </c>
      <c r="H139" s="68">
        <f>SUM(H118+H134)</f>
        <v>0</v>
      </c>
      <c r="I139" s="68">
        <f>SUM(I118+I134)</f>
        <v>4643.3</v>
      </c>
      <c r="J139" s="68">
        <f>SUM(J118+J134)</f>
        <v>2076</v>
      </c>
      <c r="K139" s="68">
        <v>0</v>
      </c>
      <c r="L139" s="68">
        <v>0</v>
      </c>
      <c r="M139" s="68">
        <v>0</v>
      </c>
      <c r="N139" s="68">
        <v>0</v>
      </c>
      <c r="O139" s="40"/>
      <c r="P139" s="37"/>
      <c r="Q139" s="37"/>
      <c r="R139" s="33"/>
      <c r="S139" s="33"/>
    </row>
    <row r="140" spans="1:19" ht="24.75" customHeight="1" thickBot="1" x14ac:dyDescent="0.3">
      <c r="A140" s="345" t="s">
        <v>50</v>
      </c>
      <c r="B140" s="346"/>
      <c r="C140" s="346"/>
      <c r="D140" s="346"/>
      <c r="E140" s="346"/>
      <c r="F140" s="346"/>
      <c r="G140" s="346"/>
      <c r="H140" s="346"/>
      <c r="I140" s="346"/>
      <c r="J140" s="346"/>
      <c r="K140" s="346"/>
      <c r="L140" s="346"/>
      <c r="M140" s="346"/>
      <c r="N140" s="346"/>
      <c r="O140" s="346"/>
      <c r="P140" s="346"/>
      <c r="Q140" s="346"/>
      <c r="R140" s="346"/>
      <c r="S140" s="347"/>
    </row>
    <row r="141" spans="1:19" ht="35.25" customHeight="1" thickBot="1" x14ac:dyDescent="0.3">
      <c r="A141" s="28" t="s">
        <v>53</v>
      </c>
      <c r="B141" s="37" t="s">
        <v>51</v>
      </c>
      <c r="C141" s="37"/>
      <c r="D141" s="187">
        <f>SUM(D143+D145+D147)</f>
        <v>176355.5</v>
      </c>
      <c r="E141" s="187">
        <f>SUM(E143+E145+E147)</f>
        <v>130867.1</v>
      </c>
      <c r="F141" s="124">
        <f>SUM(E141/D141)*100</f>
        <v>74.206418285792054</v>
      </c>
      <c r="G141" s="187">
        <f t="shared" ref="G141:N141" si="9">SUM(G143+G145+G147)</f>
        <v>0</v>
      </c>
      <c r="H141" s="187">
        <f t="shared" si="9"/>
        <v>0</v>
      </c>
      <c r="I141" s="187">
        <f t="shared" si="9"/>
        <v>176355.5</v>
      </c>
      <c r="J141" s="187">
        <f t="shared" si="9"/>
        <v>130867.1</v>
      </c>
      <c r="K141" s="187">
        <f t="shared" si="9"/>
        <v>0</v>
      </c>
      <c r="L141" s="187">
        <f t="shared" si="9"/>
        <v>0</v>
      </c>
      <c r="M141" s="187">
        <f t="shared" si="9"/>
        <v>0</v>
      </c>
      <c r="N141" s="187">
        <f t="shared" si="9"/>
        <v>0</v>
      </c>
      <c r="O141" s="38"/>
      <c r="P141" s="40"/>
      <c r="Q141" s="40"/>
      <c r="R141" s="33"/>
      <c r="S141" s="177"/>
    </row>
    <row r="142" spans="1:19" ht="16.5" customHeight="1" thickBot="1" x14ac:dyDescent="0.3">
      <c r="A142" s="175"/>
      <c r="B142" s="28" t="s">
        <v>11</v>
      </c>
      <c r="C142" s="37"/>
      <c r="D142" s="104"/>
      <c r="E142" s="104"/>
      <c r="F142" s="104"/>
      <c r="G142" s="104"/>
      <c r="H142" s="104"/>
      <c r="I142" s="104"/>
      <c r="J142" s="104"/>
      <c r="K142" s="104"/>
      <c r="L142" s="104"/>
      <c r="M142" s="104"/>
      <c r="N142" s="104"/>
      <c r="O142" s="37"/>
      <c r="P142" s="40"/>
      <c r="Q142" s="40"/>
      <c r="R142" s="37"/>
      <c r="S142" s="37"/>
    </row>
    <row r="143" spans="1:19" ht="51.75" customHeight="1" thickBot="1" x14ac:dyDescent="0.3">
      <c r="A143" s="175" t="s">
        <v>133</v>
      </c>
      <c r="B143" s="28" t="s">
        <v>52</v>
      </c>
      <c r="C143" s="37" t="s">
        <v>64</v>
      </c>
      <c r="D143" s="104">
        <v>170079.6</v>
      </c>
      <c r="E143" s="104">
        <v>126506.6</v>
      </c>
      <c r="F143" s="125">
        <f>SUM(E143/D143)*100</f>
        <v>74.380819334005963</v>
      </c>
      <c r="G143" s="104">
        <v>0</v>
      </c>
      <c r="H143" s="104">
        <v>0</v>
      </c>
      <c r="I143" s="104">
        <v>170079.6</v>
      </c>
      <c r="J143" s="104">
        <v>126506.6</v>
      </c>
      <c r="K143" s="187">
        <v>0</v>
      </c>
      <c r="L143" s="187">
        <v>0</v>
      </c>
      <c r="M143" s="187">
        <v>0</v>
      </c>
      <c r="N143" s="187">
        <v>0</v>
      </c>
      <c r="O143" s="188" t="s">
        <v>168</v>
      </c>
      <c r="P143" s="189">
        <v>830</v>
      </c>
      <c r="Q143" s="189">
        <v>1033</v>
      </c>
      <c r="R143" s="37" t="s">
        <v>291</v>
      </c>
      <c r="S143" s="37"/>
    </row>
    <row r="144" spans="1:19" ht="66" customHeight="1" thickBot="1" x14ac:dyDescent="0.3">
      <c r="A144" s="175"/>
      <c r="B144" s="25" t="s">
        <v>151</v>
      </c>
      <c r="C144" s="262" t="s">
        <v>314</v>
      </c>
      <c r="D144" s="263"/>
      <c r="E144" s="263"/>
      <c r="F144" s="263"/>
      <c r="G144" s="263"/>
      <c r="H144" s="263"/>
      <c r="I144" s="263"/>
      <c r="J144" s="263"/>
      <c r="K144" s="263"/>
      <c r="L144" s="263"/>
      <c r="M144" s="263"/>
      <c r="N144" s="263"/>
      <c r="O144" s="263"/>
      <c r="P144" s="263"/>
      <c r="Q144" s="263"/>
      <c r="R144" s="263"/>
      <c r="S144" s="264"/>
    </row>
    <row r="145" spans="1:19" ht="48.75" customHeight="1" thickBot="1" x14ac:dyDescent="0.3">
      <c r="A145" s="180" t="s">
        <v>134</v>
      </c>
      <c r="B145" s="27" t="s">
        <v>54</v>
      </c>
      <c r="C145" s="43" t="s">
        <v>64</v>
      </c>
      <c r="D145" s="178">
        <v>0</v>
      </c>
      <c r="E145" s="178">
        <v>0</v>
      </c>
      <c r="F145" s="178">
        <v>0</v>
      </c>
      <c r="G145" s="178">
        <v>0</v>
      </c>
      <c r="H145" s="178">
        <v>0</v>
      </c>
      <c r="I145" s="178">
        <v>0</v>
      </c>
      <c r="J145" s="178">
        <v>0</v>
      </c>
      <c r="K145" s="178">
        <v>0</v>
      </c>
      <c r="L145" s="178">
        <v>0</v>
      </c>
      <c r="M145" s="178">
        <v>0</v>
      </c>
      <c r="N145" s="178">
        <v>0</v>
      </c>
      <c r="O145" s="37" t="s">
        <v>169</v>
      </c>
      <c r="P145" s="189">
        <v>118</v>
      </c>
      <c r="Q145" s="189">
        <v>138</v>
      </c>
      <c r="R145" s="37"/>
      <c r="S145" s="58"/>
    </row>
    <row r="146" spans="1:19" ht="82.5" customHeight="1" thickBot="1" x14ac:dyDescent="0.3">
      <c r="A146" s="28"/>
      <c r="B146" s="48" t="s">
        <v>151</v>
      </c>
      <c r="C146" s="253"/>
      <c r="D146" s="254"/>
      <c r="E146" s="254"/>
      <c r="F146" s="254"/>
      <c r="G146" s="254"/>
      <c r="H146" s="254"/>
      <c r="I146" s="254"/>
      <c r="J146" s="254"/>
      <c r="K146" s="254"/>
      <c r="L146" s="254"/>
      <c r="M146" s="254"/>
      <c r="N146" s="254"/>
      <c r="O146" s="254"/>
      <c r="P146" s="254"/>
      <c r="Q146" s="254"/>
      <c r="R146" s="254"/>
      <c r="S146" s="255"/>
    </row>
    <row r="147" spans="1:19" ht="68.25" customHeight="1" thickBot="1" x14ac:dyDescent="0.3">
      <c r="A147" s="28" t="s">
        <v>236</v>
      </c>
      <c r="B147" s="28" t="s">
        <v>237</v>
      </c>
      <c r="C147" s="190" t="s">
        <v>64</v>
      </c>
      <c r="D147" s="110">
        <v>6275.9</v>
      </c>
      <c r="E147" s="191">
        <v>4360.5</v>
      </c>
      <c r="F147" s="125">
        <f>SUM(E147/D147)*100</f>
        <v>69.480074570977862</v>
      </c>
      <c r="G147" s="191">
        <v>0</v>
      </c>
      <c r="H147" s="110">
        <v>0</v>
      </c>
      <c r="I147" s="191">
        <v>6275.9</v>
      </c>
      <c r="J147" s="110">
        <v>4360.5</v>
      </c>
      <c r="K147" s="191">
        <v>0</v>
      </c>
      <c r="L147" s="110">
        <v>0</v>
      </c>
      <c r="M147" s="191">
        <v>0</v>
      </c>
      <c r="N147" s="110">
        <v>0</v>
      </c>
      <c r="O147" s="192" t="s">
        <v>238</v>
      </c>
      <c r="P147" s="193">
        <v>504</v>
      </c>
      <c r="Q147" s="194">
        <v>554</v>
      </c>
      <c r="R147" s="119"/>
      <c r="S147" s="192"/>
    </row>
    <row r="148" spans="1:19" ht="80.25" customHeight="1" thickBot="1" x14ac:dyDescent="0.3">
      <c r="A148" s="175"/>
      <c r="B148" s="25" t="s">
        <v>151</v>
      </c>
      <c r="C148" s="259" t="s">
        <v>363</v>
      </c>
      <c r="D148" s="260"/>
      <c r="E148" s="260"/>
      <c r="F148" s="260"/>
      <c r="G148" s="260"/>
      <c r="H148" s="260"/>
      <c r="I148" s="260"/>
      <c r="J148" s="260"/>
      <c r="K148" s="260"/>
      <c r="L148" s="260"/>
      <c r="M148" s="260"/>
      <c r="N148" s="260"/>
      <c r="O148" s="260"/>
      <c r="P148" s="260"/>
      <c r="Q148" s="260"/>
      <c r="R148" s="260"/>
      <c r="S148" s="261"/>
    </row>
    <row r="149" spans="1:19" ht="68.25" customHeight="1" thickBot="1" x14ac:dyDescent="0.3">
      <c r="A149" s="131" t="s">
        <v>192</v>
      </c>
      <c r="B149" s="27" t="s">
        <v>108</v>
      </c>
      <c r="C149" s="86" t="s">
        <v>64</v>
      </c>
      <c r="D149" s="195">
        <v>67.900000000000006</v>
      </c>
      <c r="E149" s="195">
        <v>0</v>
      </c>
      <c r="F149" s="195">
        <v>0</v>
      </c>
      <c r="G149" s="195">
        <v>0</v>
      </c>
      <c r="H149" s="195">
        <v>0</v>
      </c>
      <c r="I149" s="195">
        <v>67.900000000000006</v>
      </c>
      <c r="J149" s="195">
        <v>0</v>
      </c>
      <c r="K149" s="195">
        <v>0</v>
      </c>
      <c r="L149" s="195">
        <v>0</v>
      </c>
      <c r="M149" s="195">
        <v>0</v>
      </c>
      <c r="N149" s="195">
        <v>0</v>
      </c>
      <c r="O149" s="99"/>
      <c r="P149" s="196"/>
      <c r="Q149" s="99"/>
      <c r="R149" s="196"/>
      <c r="S149" s="99"/>
    </row>
    <row r="150" spans="1:19" ht="78.75" customHeight="1" thickBot="1" x14ac:dyDescent="0.3">
      <c r="A150" s="118" t="s">
        <v>193</v>
      </c>
      <c r="B150" s="118" t="s">
        <v>179</v>
      </c>
      <c r="C150" s="86" t="s">
        <v>64</v>
      </c>
      <c r="D150" s="197">
        <v>67.900000000000006</v>
      </c>
      <c r="E150" s="197">
        <v>0</v>
      </c>
      <c r="F150" s="197">
        <v>0</v>
      </c>
      <c r="G150" s="197">
        <v>0</v>
      </c>
      <c r="H150" s="197">
        <v>0</v>
      </c>
      <c r="I150" s="197">
        <v>67.900000000000006</v>
      </c>
      <c r="J150" s="197">
        <v>0</v>
      </c>
      <c r="K150" s="197">
        <v>0</v>
      </c>
      <c r="L150" s="197">
        <v>0</v>
      </c>
      <c r="M150" s="197">
        <v>0</v>
      </c>
      <c r="N150" s="197">
        <v>0</v>
      </c>
      <c r="O150" s="118" t="s">
        <v>335</v>
      </c>
      <c r="P150" s="189">
        <v>0</v>
      </c>
      <c r="Q150" s="189">
        <v>0</v>
      </c>
      <c r="R150" s="28" t="s">
        <v>297</v>
      </c>
      <c r="S150" s="198"/>
    </row>
    <row r="151" spans="1:19" ht="83.25" customHeight="1" thickBot="1" x14ac:dyDescent="0.3">
      <c r="A151" s="233"/>
      <c r="B151" s="241" t="s">
        <v>151</v>
      </c>
      <c r="C151" s="231"/>
      <c r="D151" s="236"/>
      <c r="E151" s="236"/>
      <c r="F151" s="197"/>
      <c r="G151" s="236"/>
      <c r="H151" s="236"/>
      <c r="I151" s="236"/>
      <c r="J151" s="236"/>
      <c r="K151" s="236"/>
      <c r="L151" s="236"/>
      <c r="M151" s="236"/>
      <c r="N151" s="236"/>
      <c r="O151" s="237"/>
      <c r="P151" s="238"/>
      <c r="Q151" s="239"/>
      <c r="R151" s="231"/>
      <c r="S151" s="240"/>
    </row>
    <row r="152" spans="1:19" ht="111.75" customHeight="1" thickBot="1" x14ac:dyDescent="0.3">
      <c r="A152" s="86" t="s">
        <v>77</v>
      </c>
      <c r="B152" s="86" t="s">
        <v>55</v>
      </c>
      <c r="C152" s="37"/>
      <c r="D152" s="68">
        <f>SUM(D153+D157)</f>
        <v>48972.4</v>
      </c>
      <c r="E152" s="68">
        <f>SUM(E153+E157)</f>
        <v>33540.6</v>
      </c>
      <c r="F152" s="67">
        <f>SUM(E152/D152)*100</f>
        <v>68.488781436074191</v>
      </c>
      <c r="G152" s="68">
        <f t="shared" ref="G152:N152" si="10">SUM(G153+G155+G157)</f>
        <v>0</v>
      </c>
      <c r="H152" s="68">
        <f t="shared" si="10"/>
        <v>0</v>
      </c>
      <c r="I152" s="68">
        <f>SUM(I153+I157)</f>
        <v>48972.4</v>
      </c>
      <c r="J152" s="68">
        <f>SUM(J153+J157)</f>
        <v>33540.6</v>
      </c>
      <c r="K152" s="68">
        <f t="shared" si="10"/>
        <v>0</v>
      </c>
      <c r="L152" s="68">
        <f t="shared" si="10"/>
        <v>0</v>
      </c>
      <c r="M152" s="68">
        <f t="shared" si="10"/>
        <v>0</v>
      </c>
      <c r="N152" s="68">
        <f t="shared" si="10"/>
        <v>0</v>
      </c>
      <c r="O152" s="40"/>
      <c r="P152" s="40"/>
      <c r="Q152" s="55"/>
      <c r="R152" s="33"/>
      <c r="S152" s="58"/>
    </row>
    <row r="153" spans="1:19" ht="212.25" customHeight="1" thickBot="1" x14ac:dyDescent="0.3">
      <c r="A153" s="175" t="s">
        <v>135</v>
      </c>
      <c r="B153" s="28" t="s">
        <v>74</v>
      </c>
      <c r="C153" s="37" t="s">
        <v>64</v>
      </c>
      <c r="D153" s="178">
        <v>48872.4</v>
      </c>
      <c r="E153" s="178">
        <v>33540.6</v>
      </c>
      <c r="F153" s="66">
        <f>SUM(E153/D153)*100</f>
        <v>68.628919390085201</v>
      </c>
      <c r="G153" s="178">
        <v>0</v>
      </c>
      <c r="H153" s="178">
        <v>0</v>
      </c>
      <c r="I153" s="178">
        <v>48872.4</v>
      </c>
      <c r="J153" s="178">
        <v>33540.6</v>
      </c>
      <c r="K153" s="178">
        <v>0</v>
      </c>
      <c r="L153" s="178">
        <v>0</v>
      </c>
      <c r="M153" s="178">
        <v>0</v>
      </c>
      <c r="N153" s="178">
        <v>0</v>
      </c>
      <c r="O153" s="37" t="s">
        <v>170</v>
      </c>
      <c r="P153" s="74">
        <v>0</v>
      </c>
      <c r="Q153" s="31">
        <v>0</v>
      </c>
      <c r="R153" s="28" t="s">
        <v>292</v>
      </c>
      <c r="S153" s="37"/>
    </row>
    <row r="154" spans="1:19" ht="78" customHeight="1" thickBot="1" x14ac:dyDescent="0.3">
      <c r="A154" s="175"/>
      <c r="B154" s="32" t="s">
        <v>151</v>
      </c>
      <c r="C154" s="262" t="s">
        <v>323</v>
      </c>
      <c r="D154" s="263"/>
      <c r="E154" s="263"/>
      <c r="F154" s="263"/>
      <c r="G154" s="263"/>
      <c r="H154" s="263"/>
      <c r="I154" s="263"/>
      <c r="J154" s="263"/>
      <c r="K154" s="263"/>
      <c r="L154" s="263"/>
      <c r="M154" s="263"/>
      <c r="N154" s="263"/>
      <c r="O154" s="263"/>
      <c r="P154" s="263"/>
      <c r="Q154" s="263"/>
      <c r="R154" s="263"/>
      <c r="S154" s="264"/>
    </row>
    <row r="155" spans="1:19" ht="90" customHeight="1" thickBot="1" x14ac:dyDescent="0.3">
      <c r="A155" s="28" t="s">
        <v>136</v>
      </c>
      <c r="B155" s="164" t="s">
        <v>376</v>
      </c>
      <c r="C155" s="164" t="s">
        <v>64</v>
      </c>
      <c r="D155" s="42">
        <v>0</v>
      </c>
      <c r="E155" s="42">
        <v>0</v>
      </c>
      <c r="F155" s="42">
        <v>0</v>
      </c>
      <c r="G155" s="42">
        <v>0</v>
      </c>
      <c r="H155" s="42">
        <v>0</v>
      </c>
      <c r="I155" s="42">
        <v>0</v>
      </c>
      <c r="J155" s="42">
        <v>0</v>
      </c>
      <c r="K155" s="42">
        <v>0</v>
      </c>
      <c r="L155" s="42">
        <v>0</v>
      </c>
      <c r="M155" s="42">
        <v>0</v>
      </c>
      <c r="N155" s="42">
        <v>0</v>
      </c>
      <c r="O155" s="37" t="s">
        <v>171</v>
      </c>
      <c r="P155" s="49">
        <v>21</v>
      </c>
      <c r="Q155" s="38">
        <v>21</v>
      </c>
      <c r="R155" s="39"/>
      <c r="S155" s="42"/>
    </row>
    <row r="156" spans="1:19" ht="82.5" customHeight="1" thickBot="1" x14ac:dyDescent="0.3">
      <c r="A156" s="28"/>
      <c r="B156" s="32" t="s">
        <v>151</v>
      </c>
      <c r="C156" s="259"/>
      <c r="D156" s="260"/>
      <c r="E156" s="260"/>
      <c r="F156" s="260"/>
      <c r="G156" s="260"/>
      <c r="H156" s="260"/>
      <c r="I156" s="260"/>
      <c r="J156" s="260"/>
      <c r="K156" s="260"/>
      <c r="L156" s="260"/>
      <c r="M156" s="260"/>
      <c r="N156" s="260"/>
      <c r="O156" s="260"/>
      <c r="P156" s="260"/>
      <c r="Q156" s="260"/>
      <c r="R156" s="260"/>
      <c r="S156" s="261"/>
    </row>
    <row r="157" spans="1:19" ht="108.75" customHeight="1" thickBot="1" x14ac:dyDescent="0.3">
      <c r="A157" s="28" t="s">
        <v>148</v>
      </c>
      <c r="B157" s="164" t="s">
        <v>149</v>
      </c>
      <c r="C157" s="164" t="s">
        <v>64</v>
      </c>
      <c r="D157" s="178">
        <v>100</v>
      </c>
      <c r="E157" s="178">
        <v>0</v>
      </c>
      <c r="F157" s="178">
        <v>0</v>
      </c>
      <c r="G157" s="178">
        <v>0</v>
      </c>
      <c r="H157" s="178">
        <v>0</v>
      </c>
      <c r="I157" s="178">
        <v>100</v>
      </c>
      <c r="J157" s="178">
        <v>0</v>
      </c>
      <c r="K157" s="178">
        <v>0</v>
      </c>
      <c r="L157" s="178">
        <v>0</v>
      </c>
      <c r="M157" s="178">
        <v>0</v>
      </c>
      <c r="N157" s="178">
        <v>0</v>
      </c>
      <c r="O157" s="37" t="s">
        <v>172</v>
      </c>
      <c r="P157" s="47">
        <v>0</v>
      </c>
      <c r="Q157" s="40">
        <v>0</v>
      </c>
      <c r="R157" s="37"/>
      <c r="S157" s="58"/>
    </row>
    <row r="158" spans="1:19" ht="79.5" customHeight="1" thickBot="1" x14ac:dyDescent="0.3">
      <c r="A158" s="28"/>
      <c r="B158" s="32" t="s">
        <v>151</v>
      </c>
      <c r="C158" s="253"/>
      <c r="D158" s="254"/>
      <c r="E158" s="254"/>
      <c r="F158" s="254"/>
      <c r="G158" s="254"/>
      <c r="H158" s="254"/>
      <c r="I158" s="254"/>
      <c r="J158" s="254"/>
      <c r="K158" s="254"/>
      <c r="L158" s="254"/>
      <c r="M158" s="254"/>
      <c r="N158" s="254"/>
      <c r="O158" s="254"/>
      <c r="P158" s="254"/>
      <c r="Q158" s="254"/>
      <c r="R158" s="254"/>
      <c r="S158" s="255"/>
    </row>
    <row r="159" spans="1:19" ht="136.5" customHeight="1" thickBot="1" x14ac:dyDescent="0.3">
      <c r="A159" s="28" t="s">
        <v>56</v>
      </c>
      <c r="B159" s="39" t="s">
        <v>75</v>
      </c>
      <c r="C159" s="43"/>
      <c r="D159" s="104">
        <v>0</v>
      </c>
      <c r="E159" s="104">
        <v>0</v>
      </c>
      <c r="F159" s="104">
        <v>0</v>
      </c>
      <c r="G159" s="104">
        <v>0</v>
      </c>
      <c r="H159" s="104">
        <v>0</v>
      </c>
      <c r="I159" s="104">
        <v>0</v>
      </c>
      <c r="J159" s="104">
        <v>0</v>
      </c>
      <c r="K159" s="104">
        <v>0</v>
      </c>
      <c r="L159" s="104">
        <v>0</v>
      </c>
      <c r="M159" s="104">
        <v>0</v>
      </c>
      <c r="N159" s="104">
        <v>0</v>
      </c>
      <c r="O159" s="43" t="s">
        <v>93</v>
      </c>
      <c r="P159" s="43" t="s">
        <v>93</v>
      </c>
      <c r="Q159" s="43" t="s">
        <v>93</v>
      </c>
      <c r="R159" s="37"/>
      <c r="S159" s="58"/>
    </row>
    <row r="160" spans="1:19" ht="78.75" customHeight="1" thickBot="1" x14ac:dyDescent="0.3">
      <c r="A160" s="28" t="s">
        <v>137</v>
      </c>
      <c r="B160" s="39" t="s">
        <v>76</v>
      </c>
      <c r="C160" s="43" t="s">
        <v>64</v>
      </c>
      <c r="D160" s="104">
        <v>0</v>
      </c>
      <c r="E160" s="104">
        <v>0</v>
      </c>
      <c r="F160" s="104">
        <v>0</v>
      </c>
      <c r="G160" s="104">
        <v>0</v>
      </c>
      <c r="H160" s="104">
        <v>0</v>
      </c>
      <c r="I160" s="104">
        <v>0</v>
      </c>
      <c r="J160" s="104">
        <v>0</v>
      </c>
      <c r="K160" s="104">
        <v>0</v>
      </c>
      <c r="L160" s="104">
        <v>0</v>
      </c>
      <c r="M160" s="104">
        <v>0</v>
      </c>
      <c r="N160" s="104">
        <v>0</v>
      </c>
      <c r="O160" s="39" t="s">
        <v>239</v>
      </c>
      <c r="P160" s="44">
        <v>0</v>
      </c>
      <c r="Q160" s="40">
        <v>0</v>
      </c>
      <c r="R160" s="37"/>
      <c r="S160" s="58"/>
    </row>
    <row r="161" spans="1:26" ht="81.75" customHeight="1" thickBot="1" x14ac:dyDescent="0.3">
      <c r="A161" s="175"/>
      <c r="B161" s="29" t="s">
        <v>151</v>
      </c>
      <c r="C161" s="253"/>
      <c r="D161" s="254"/>
      <c r="E161" s="254"/>
      <c r="F161" s="254"/>
      <c r="G161" s="254"/>
      <c r="H161" s="254"/>
      <c r="I161" s="254"/>
      <c r="J161" s="254"/>
      <c r="K161" s="254"/>
      <c r="L161" s="254"/>
      <c r="M161" s="254"/>
      <c r="N161" s="254"/>
      <c r="O161" s="254"/>
      <c r="P161" s="254"/>
      <c r="Q161" s="254"/>
      <c r="R161" s="254"/>
      <c r="S161" s="255"/>
    </row>
    <row r="162" spans="1:26" ht="56.25" customHeight="1" thickBot="1" x14ac:dyDescent="0.3">
      <c r="A162" s="175" t="s">
        <v>138</v>
      </c>
      <c r="B162" s="28" t="s">
        <v>107</v>
      </c>
      <c r="C162" s="43" t="s">
        <v>64</v>
      </c>
      <c r="D162" s="68">
        <v>0</v>
      </c>
      <c r="E162" s="68">
        <v>0</v>
      </c>
      <c r="F162" s="68">
        <v>0</v>
      </c>
      <c r="G162" s="68">
        <v>0</v>
      </c>
      <c r="H162" s="68">
        <v>0</v>
      </c>
      <c r="I162" s="68">
        <v>0</v>
      </c>
      <c r="J162" s="68">
        <v>0</v>
      </c>
      <c r="K162" s="68">
        <v>0</v>
      </c>
      <c r="L162" s="68">
        <v>0</v>
      </c>
      <c r="M162" s="68">
        <v>0</v>
      </c>
      <c r="N162" s="68">
        <v>0</v>
      </c>
      <c r="O162" s="164" t="s">
        <v>93</v>
      </c>
      <c r="P162" s="45"/>
      <c r="Q162" s="43"/>
      <c r="R162" s="46"/>
      <c r="S162" s="58"/>
    </row>
    <row r="163" spans="1:26" ht="60.75" customHeight="1" thickBot="1" x14ac:dyDescent="0.3">
      <c r="A163" s="175" t="s">
        <v>139</v>
      </c>
      <c r="B163" s="28" t="s">
        <v>140</v>
      </c>
      <c r="C163" s="43" t="s">
        <v>64</v>
      </c>
      <c r="D163" s="178">
        <v>0</v>
      </c>
      <c r="E163" s="178">
        <v>0</v>
      </c>
      <c r="F163" s="178">
        <v>0</v>
      </c>
      <c r="G163" s="178">
        <v>0</v>
      </c>
      <c r="H163" s="178">
        <v>0</v>
      </c>
      <c r="I163" s="178">
        <v>0</v>
      </c>
      <c r="J163" s="178">
        <v>0</v>
      </c>
      <c r="K163" s="178">
        <v>0</v>
      </c>
      <c r="L163" s="178">
        <v>0</v>
      </c>
      <c r="M163" s="178">
        <v>0</v>
      </c>
      <c r="N163" s="178">
        <v>0</v>
      </c>
      <c r="O163" s="39" t="s">
        <v>240</v>
      </c>
      <c r="P163" s="47">
        <v>0</v>
      </c>
      <c r="Q163" s="40">
        <v>0</v>
      </c>
      <c r="R163" s="37"/>
      <c r="S163" s="58"/>
    </row>
    <row r="164" spans="1:26" ht="81" customHeight="1" thickBot="1" x14ac:dyDescent="0.3">
      <c r="A164" s="28"/>
      <c r="B164" s="48" t="s">
        <v>151</v>
      </c>
      <c r="C164" s="256"/>
      <c r="D164" s="257"/>
      <c r="E164" s="257"/>
      <c r="F164" s="257"/>
      <c r="G164" s="257"/>
      <c r="H164" s="257"/>
      <c r="I164" s="257"/>
      <c r="J164" s="257"/>
      <c r="K164" s="257"/>
      <c r="L164" s="257"/>
      <c r="M164" s="257"/>
      <c r="N164" s="257"/>
      <c r="O164" s="257"/>
      <c r="P164" s="257"/>
      <c r="Q164" s="257"/>
      <c r="R164" s="257"/>
      <c r="S164" s="258"/>
    </row>
    <row r="165" spans="1:26" ht="69.75" customHeight="1" thickBot="1" x14ac:dyDescent="0.3">
      <c r="A165" s="175" t="s">
        <v>63</v>
      </c>
      <c r="B165" s="28" t="s">
        <v>62</v>
      </c>
      <c r="C165" s="164"/>
      <c r="D165" s="199">
        <f>SUM(D166+D168+D170)</f>
        <v>23576.2</v>
      </c>
      <c r="E165" s="199">
        <f>SUM(E166+E168+E170)</f>
        <v>13968.13</v>
      </c>
      <c r="F165" s="67">
        <f>SUM(E165/D165)*100</f>
        <v>59.246740356800501</v>
      </c>
      <c r="G165" s="199">
        <f t="shared" ref="G165:N165" si="11">SUM(G166+G168+G170)</f>
        <v>21690.1</v>
      </c>
      <c r="H165" s="199">
        <f t="shared" si="11"/>
        <v>12850.76</v>
      </c>
      <c r="I165" s="199">
        <f t="shared" si="11"/>
        <v>1886.1000000000001</v>
      </c>
      <c r="J165" s="199">
        <f t="shared" si="11"/>
        <v>1117.3699999999999</v>
      </c>
      <c r="K165" s="199">
        <f t="shared" si="11"/>
        <v>0</v>
      </c>
      <c r="L165" s="199">
        <f t="shared" si="11"/>
        <v>0</v>
      </c>
      <c r="M165" s="199">
        <f t="shared" si="11"/>
        <v>0</v>
      </c>
      <c r="N165" s="199">
        <f t="shared" si="11"/>
        <v>0</v>
      </c>
      <c r="O165" s="185"/>
      <c r="P165" s="49"/>
      <c r="Q165" s="38"/>
      <c r="R165" s="200"/>
      <c r="S165" s="42"/>
    </row>
    <row r="166" spans="1:26" ht="135.75" customHeight="1" thickBot="1" x14ac:dyDescent="0.3">
      <c r="A166" s="175" t="s">
        <v>141</v>
      </c>
      <c r="B166" s="28" t="s">
        <v>142</v>
      </c>
      <c r="C166" s="190" t="s">
        <v>64</v>
      </c>
      <c r="D166" s="101">
        <v>19617.5</v>
      </c>
      <c r="E166" s="101">
        <f>SUM(H166+J166)</f>
        <v>11830.88</v>
      </c>
      <c r="F166" s="66">
        <f>SUM(E166/D166)*100</f>
        <v>60.307786415190513</v>
      </c>
      <c r="G166" s="101">
        <v>18048.099999999999</v>
      </c>
      <c r="H166" s="101">
        <v>10884.41</v>
      </c>
      <c r="I166" s="101">
        <v>1569.4</v>
      </c>
      <c r="J166" s="101">
        <v>946.47</v>
      </c>
      <c r="K166" s="101">
        <v>0</v>
      </c>
      <c r="L166" s="101">
        <v>0</v>
      </c>
      <c r="M166" s="101">
        <v>0</v>
      </c>
      <c r="N166" s="101">
        <v>0</v>
      </c>
      <c r="O166" s="85" t="s">
        <v>173</v>
      </c>
      <c r="P166" s="50">
        <v>0</v>
      </c>
      <c r="Q166" s="50">
        <v>0</v>
      </c>
      <c r="R166" s="51" t="s">
        <v>340</v>
      </c>
      <c r="S166" s="52"/>
      <c r="T166" s="3"/>
      <c r="U166" s="13"/>
      <c r="V166" s="13"/>
      <c r="W166" s="13"/>
      <c r="X166" s="3"/>
      <c r="Y166" s="3"/>
      <c r="Z166" s="3"/>
    </row>
    <row r="167" spans="1:26" ht="83.25" customHeight="1" thickBot="1" x14ac:dyDescent="0.3">
      <c r="A167" s="180"/>
      <c r="B167" s="32" t="s">
        <v>151</v>
      </c>
      <c r="C167" s="259" t="s">
        <v>340</v>
      </c>
      <c r="D167" s="260"/>
      <c r="E167" s="260"/>
      <c r="F167" s="260"/>
      <c r="G167" s="260"/>
      <c r="H167" s="260"/>
      <c r="I167" s="260"/>
      <c r="J167" s="260"/>
      <c r="K167" s="260"/>
      <c r="L167" s="260"/>
      <c r="M167" s="260"/>
      <c r="N167" s="260"/>
      <c r="O167" s="260"/>
      <c r="P167" s="260"/>
      <c r="Q167" s="260"/>
      <c r="R167" s="260"/>
      <c r="S167" s="261"/>
      <c r="U167" s="13"/>
      <c r="V167" s="13"/>
      <c r="W167" s="13"/>
    </row>
    <row r="168" spans="1:26" ht="105.75" customHeight="1" thickBot="1" x14ac:dyDescent="0.3">
      <c r="A168" s="28" t="s">
        <v>143</v>
      </c>
      <c r="B168" s="28" t="s">
        <v>88</v>
      </c>
      <c r="C168" s="85" t="s">
        <v>64</v>
      </c>
      <c r="D168" s="101">
        <v>1554.2</v>
      </c>
      <c r="E168" s="101">
        <f>SUM(H168+J168)</f>
        <v>1554.2</v>
      </c>
      <c r="F168" s="66">
        <f>SUM(E168/D168)*100</f>
        <v>100</v>
      </c>
      <c r="G168" s="83">
        <v>1429.9</v>
      </c>
      <c r="H168" s="83">
        <v>1429.9</v>
      </c>
      <c r="I168" s="83">
        <v>124.3</v>
      </c>
      <c r="J168" s="83">
        <v>124.3</v>
      </c>
      <c r="K168" s="83">
        <v>0</v>
      </c>
      <c r="L168" s="83">
        <v>0</v>
      </c>
      <c r="M168" s="83">
        <v>0</v>
      </c>
      <c r="N168" s="83">
        <v>0</v>
      </c>
      <c r="O168" s="85" t="s">
        <v>174</v>
      </c>
      <c r="P168" s="50">
        <v>0</v>
      </c>
      <c r="Q168" s="50">
        <v>0</v>
      </c>
      <c r="R168" s="51" t="s">
        <v>344</v>
      </c>
      <c r="S168" s="53"/>
    </row>
    <row r="169" spans="1:26" ht="84.75" customHeight="1" thickBot="1" x14ac:dyDescent="0.3">
      <c r="A169" s="87"/>
      <c r="B169" s="32" t="s">
        <v>151</v>
      </c>
      <c r="C169" s="276"/>
      <c r="D169" s="277"/>
      <c r="E169" s="277"/>
      <c r="F169" s="277"/>
      <c r="G169" s="277"/>
      <c r="H169" s="277"/>
      <c r="I169" s="277"/>
      <c r="J169" s="277"/>
      <c r="K169" s="277"/>
      <c r="L169" s="277"/>
      <c r="M169" s="277"/>
      <c r="N169" s="277"/>
      <c r="O169" s="277"/>
      <c r="P169" s="277"/>
      <c r="Q169" s="277"/>
      <c r="R169" s="277"/>
      <c r="S169" s="278"/>
    </row>
    <row r="170" spans="1:26" ht="91.5" customHeight="1" thickBot="1" x14ac:dyDescent="0.3">
      <c r="A170" s="245" t="s">
        <v>144</v>
      </c>
      <c r="B170" s="245" t="s">
        <v>83</v>
      </c>
      <c r="C170" s="245" t="s">
        <v>64</v>
      </c>
      <c r="D170" s="66">
        <v>2404.5</v>
      </c>
      <c r="E170" s="101">
        <f>SUM(H170+J170)</f>
        <v>583.05000000000007</v>
      </c>
      <c r="F170" s="66">
        <f>SUM(E170/D170)*100</f>
        <v>24.24828446662508</v>
      </c>
      <c r="G170" s="182">
        <v>2212.1</v>
      </c>
      <c r="H170" s="182">
        <v>536.45000000000005</v>
      </c>
      <c r="I170" s="182">
        <v>192.4</v>
      </c>
      <c r="J170" s="182">
        <v>46.6</v>
      </c>
      <c r="K170" s="182">
        <v>0</v>
      </c>
      <c r="L170" s="182">
        <v>0</v>
      </c>
      <c r="M170" s="182">
        <v>0</v>
      </c>
      <c r="N170" s="182">
        <v>0</v>
      </c>
      <c r="O170" s="39" t="s">
        <v>353</v>
      </c>
      <c r="P170" s="47">
        <v>0</v>
      </c>
      <c r="Q170" s="47">
        <v>0</v>
      </c>
      <c r="R170" s="245" t="s">
        <v>341</v>
      </c>
      <c r="S170" s="310"/>
    </row>
    <row r="171" spans="1:26" ht="99" customHeight="1" thickBot="1" x14ac:dyDescent="0.3">
      <c r="A171" s="246"/>
      <c r="B171" s="246"/>
      <c r="C171" s="246"/>
      <c r="D171" s="58"/>
      <c r="E171" s="130"/>
      <c r="F171" s="58"/>
      <c r="G171" s="58"/>
      <c r="H171" s="58"/>
      <c r="I171" s="58"/>
      <c r="J171" s="58"/>
      <c r="K171" s="58"/>
      <c r="L171" s="58"/>
      <c r="M171" s="58"/>
      <c r="N171" s="58"/>
      <c r="O171" s="43" t="s">
        <v>362</v>
      </c>
      <c r="P171" s="47">
        <v>1</v>
      </c>
      <c r="Q171" s="40">
        <v>1</v>
      </c>
      <c r="R171" s="246"/>
      <c r="S171" s="311"/>
    </row>
    <row r="172" spans="1:26" ht="99" customHeight="1" thickBot="1" x14ac:dyDescent="0.3">
      <c r="A172" s="246"/>
      <c r="B172" s="246"/>
      <c r="C172" s="246"/>
      <c r="D172" s="184"/>
      <c r="E172" s="184"/>
      <c r="F172" s="184"/>
      <c r="G172" s="184"/>
      <c r="H172" s="184"/>
      <c r="I172" s="184"/>
      <c r="J172" s="184"/>
      <c r="K172" s="184"/>
      <c r="L172" s="184"/>
      <c r="M172" s="184"/>
      <c r="N172" s="184"/>
      <c r="O172" s="51" t="s">
        <v>354</v>
      </c>
      <c r="P172" s="54">
        <v>1</v>
      </c>
      <c r="Q172" s="55">
        <v>1</v>
      </c>
      <c r="R172" s="247"/>
      <c r="S172" s="311"/>
    </row>
    <row r="173" spans="1:26" ht="99" customHeight="1" thickBot="1" x14ac:dyDescent="0.3">
      <c r="A173" s="28"/>
      <c r="B173" s="242" t="s">
        <v>151</v>
      </c>
      <c r="C173" s="262" t="s">
        <v>355</v>
      </c>
      <c r="D173" s="263"/>
      <c r="E173" s="263"/>
      <c r="F173" s="263"/>
      <c r="G173" s="263"/>
      <c r="H173" s="263"/>
      <c r="I173" s="263"/>
      <c r="J173" s="263"/>
      <c r="K173" s="263"/>
      <c r="L173" s="263"/>
      <c r="M173" s="263"/>
      <c r="N173" s="263"/>
      <c r="O173" s="263"/>
      <c r="P173" s="263"/>
      <c r="Q173" s="263"/>
      <c r="R173" s="263"/>
      <c r="S173" s="264"/>
    </row>
    <row r="174" spans="1:26" ht="54" customHeight="1" thickBot="1" x14ac:dyDescent="0.3">
      <c r="A174" s="28" t="s">
        <v>185</v>
      </c>
      <c r="B174" s="28" t="s">
        <v>184</v>
      </c>
      <c r="C174" s="175" t="s">
        <v>64</v>
      </c>
      <c r="D174" s="124">
        <f>SUM(D175+D177)</f>
        <v>27273.08</v>
      </c>
      <c r="E174" s="124">
        <f>SUM(E175+E177)</f>
        <v>27273.040000000001</v>
      </c>
      <c r="F174" s="124">
        <v>100</v>
      </c>
      <c r="G174" s="124">
        <f>SUM(G175+G177)</f>
        <v>25091.200000000001</v>
      </c>
      <c r="H174" s="124">
        <f>SUM(H175+H177)</f>
        <v>25091.200000000001</v>
      </c>
      <c r="I174" s="124">
        <f>SUM(I175+I177)</f>
        <v>2181.84</v>
      </c>
      <c r="J174" s="124">
        <f>SUM(J175+J177)</f>
        <v>2181.84</v>
      </c>
      <c r="K174" s="124">
        <f>SUM(K175)</f>
        <v>0</v>
      </c>
      <c r="L174" s="124">
        <f>SUM(L175)</f>
        <v>0</v>
      </c>
      <c r="M174" s="124">
        <f>SUM(M175)</f>
        <v>0</v>
      </c>
      <c r="N174" s="124">
        <f>SUM(N175)</f>
        <v>0</v>
      </c>
      <c r="O174" s="27" t="s">
        <v>93</v>
      </c>
      <c r="P174" s="163" t="s">
        <v>93</v>
      </c>
      <c r="Q174" s="153" t="s">
        <v>93</v>
      </c>
      <c r="R174" s="201"/>
      <c r="S174" s="202"/>
    </row>
    <row r="175" spans="1:26" ht="112.5" customHeight="1" thickBot="1" x14ac:dyDescent="0.3">
      <c r="A175" s="86" t="s">
        <v>242</v>
      </c>
      <c r="B175" s="28" t="s">
        <v>241</v>
      </c>
      <c r="C175" s="180" t="s">
        <v>64</v>
      </c>
      <c r="D175" s="110">
        <v>13246.44</v>
      </c>
      <c r="E175" s="203">
        <f>SUM(H175+J175)</f>
        <v>13246.400000000001</v>
      </c>
      <c r="F175" s="191">
        <v>100</v>
      </c>
      <c r="G175" s="203">
        <v>12186.7</v>
      </c>
      <c r="H175" s="191">
        <v>12186.7</v>
      </c>
      <c r="I175" s="203">
        <v>1059.7</v>
      </c>
      <c r="J175" s="203">
        <v>1059.7</v>
      </c>
      <c r="K175" s="204">
        <v>0</v>
      </c>
      <c r="L175" s="205">
        <v>0</v>
      </c>
      <c r="M175" s="203">
        <v>0</v>
      </c>
      <c r="N175" s="191">
        <v>0</v>
      </c>
      <c r="O175" s="206" t="s">
        <v>243</v>
      </c>
      <c r="P175" s="54">
        <v>0</v>
      </c>
      <c r="Q175" s="54">
        <v>0</v>
      </c>
      <c r="R175" s="222" t="s">
        <v>326</v>
      </c>
      <c r="S175" s="207"/>
    </row>
    <row r="176" spans="1:26" ht="85.5" customHeight="1" thickBot="1" x14ac:dyDescent="0.3">
      <c r="A176" s="86"/>
      <c r="B176" s="25" t="s">
        <v>151</v>
      </c>
      <c r="C176" s="276"/>
      <c r="D176" s="277"/>
      <c r="E176" s="277"/>
      <c r="F176" s="277"/>
      <c r="G176" s="277"/>
      <c r="H176" s="277"/>
      <c r="I176" s="277"/>
      <c r="J176" s="277"/>
      <c r="K176" s="277"/>
      <c r="L176" s="277"/>
      <c r="M176" s="277"/>
      <c r="N176" s="277"/>
      <c r="O176" s="277"/>
      <c r="P176" s="277"/>
      <c r="Q176" s="277"/>
      <c r="R176" s="277"/>
      <c r="S176" s="278"/>
    </row>
    <row r="177" spans="1:19" ht="78.75" customHeight="1" thickBot="1" x14ac:dyDescent="0.3">
      <c r="A177" s="86" t="s">
        <v>260</v>
      </c>
      <c r="B177" s="65" t="s">
        <v>261</v>
      </c>
      <c r="C177" s="180" t="s">
        <v>64</v>
      </c>
      <c r="D177" s="110">
        <v>14026.64</v>
      </c>
      <c r="E177" s="203">
        <f>SUM(H177+J177)</f>
        <v>14026.64</v>
      </c>
      <c r="F177" s="191">
        <v>100</v>
      </c>
      <c r="G177" s="203">
        <v>12904.5</v>
      </c>
      <c r="H177" s="191">
        <v>12904.5</v>
      </c>
      <c r="I177" s="203">
        <v>1122.1400000000001</v>
      </c>
      <c r="J177" s="203">
        <v>1122.1400000000001</v>
      </c>
      <c r="K177" s="204">
        <v>0</v>
      </c>
      <c r="L177" s="205">
        <v>0</v>
      </c>
      <c r="M177" s="203">
        <v>0</v>
      </c>
      <c r="N177" s="191">
        <v>0</v>
      </c>
      <c r="O177" s="208" t="s">
        <v>378</v>
      </c>
      <c r="P177" s="54">
        <v>0</v>
      </c>
      <c r="Q177" s="54">
        <v>0</v>
      </c>
      <c r="R177" s="222" t="s">
        <v>327</v>
      </c>
      <c r="S177" s="207"/>
    </row>
    <row r="178" spans="1:19" ht="85.5" customHeight="1" thickBot="1" x14ac:dyDescent="0.3">
      <c r="A178" s="86"/>
      <c r="B178" s="25" t="s">
        <v>151</v>
      </c>
      <c r="C178" s="276"/>
      <c r="D178" s="277"/>
      <c r="E178" s="277"/>
      <c r="F178" s="277"/>
      <c r="G178" s="277"/>
      <c r="H178" s="277"/>
      <c r="I178" s="277"/>
      <c r="J178" s="277"/>
      <c r="K178" s="277"/>
      <c r="L178" s="277"/>
      <c r="M178" s="277"/>
      <c r="N178" s="277"/>
      <c r="O178" s="277"/>
      <c r="P178" s="277"/>
      <c r="Q178" s="277"/>
      <c r="R178" s="277"/>
      <c r="S178" s="278"/>
    </row>
    <row r="179" spans="1:19" ht="53.25" customHeight="1" thickBot="1" x14ac:dyDescent="0.3">
      <c r="A179" s="28" t="s">
        <v>145</v>
      </c>
      <c r="B179" s="37" t="s">
        <v>146</v>
      </c>
      <c r="C179" s="43"/>
      <c r="D179" s="187">
        <f>SUM(D180+D182+D184+D186+D188+D190+D195+D197)</f>
        <v>521632.38</v>
      </c>
      <c r="E179" s="187">
        <f>SUM(E180+E182+E184+E186+E188+E190+E195+E197)</f>
        <v>241556.82</v>
      </c>
      <c r="F179" s="124">
        <f>SUM(E179/D179)*100</f>
        <v>46.307865320783961</v>
      </c>
      <c r="G179" s="187">
        <f>SUM(G180+G182+G184+G186+G188+G190+G195+G197)</f>
        <v>251226</v>
      </c>
      <c r="H179" s="187">
        <f>SUM(H180+H182+H184+H186+H188+H190+H195+H197)</f>
        <v>104045.73</v>
      </c>
      <c r="I179" s="187">
        <f>SUM(I180+I182+I184+I186+I188+I190+I195+I197)</f>
        <v>262034.38</v>
      </c>
      <c r="J179" s="187">
        <f>SUM(J180+J182+J184+J186+J188+J190+J195+J197)</f>
        <v>132677.09</v>
      </c>
      <c r="K179" s="187">
        <f>SUM(K180+K182+K184+K186+K188+K190)</f>
        <v>8372</v>
      </c>
      <c r="L179" s="187">
        <f>SUM(L180+L182+L184+L186+L190)</f>
        <v>4834</v>
      </c>
      <c r="M179" s="187">
        <f>SUM(M180+M182+M184+M186+M190)</f>
        <v>0</v>
      </c>
      <c r="N179" s="187">
        <f>SUM(N180+N182+N184+N186+N190)</f>
        <v>0</v>
      </c>
      <c r="O179" s="146"/>
      <c r="P179" s="56"/>
      <c r="Q179" s="57"/>
      <c r="R179" s="33"/>
      <c r="S179" s="58"/>
    </row>
    <row r="180" spans="1:19" ht="89.25" customHeight="1" thickBot="1" x14ac:dyDescent="0.3">
      <c r="A180" s="28" t="s">
        <v>147</v>
      </c>
      <c r="B180" s="37" t="s">
        <v>150</v>
      </c>
      <c r="C180" s="43" t="s">
        <v>84</v>
      </c>
      <c r="D180" s="104">
        <f>SUM(I180+K180)</f>
        <v>167439.29999999999</v>
      </c>
      <c r="E180" s="104">
        <f>SUM(J180+L180)</f>
        <v>96676.800000000003</v>
      </c>
      <c r="F180" s="104">
        <f>SUM(E180/D180)*100</f>
        <v>57.7384162499485</v>
      </c>
      <c r="G180" s="104">
        <v>0</v>
      </c>
      <c r="H180" s="104">
        <v>0</v>
      </c>
      <c r="I180" s="104">
        <v>159067.29999999999</v>
      </c>
      <c r="J180" s="104">
        <v>91842.8</v>
      </c>
      <c r="K180" s="104">
        <v>8372</v>
      </c>
      <c r="L180" s="104">
        <v>4834</v>
      </c>
      <c r="M180" s="104">
        <v>0</v>
      </c>
      <c r="N180" s="104">
        <v>0</v>
      </c>
      <c r="O180" s="37" t="s">
        <v>336</v>
      </c>
      <c r="P180" s="47">
        <v>3</v>
      </c>
      <c r="Q180" s="40">
        <v>3</v>
      </c>
      <c r="R180" s="58" t="s">
        <v>379</v>
      </c>
      <c r="S180" s="58"/>
    </row>
    <row r="181" spans="1:19" ht="78.75" customHeight="1" x14ac:dyDescent="0.25">
      <c r="A181" s="245"/>
      <c r="B181" s="361" t="s">
        <v>151</v>
      </c>
      <c r="C181" s="256"/>
      <c r="D181" s="257"/>
      <c r="E181" s="257"/>
      <c r="F181" s="257"/>
      <c r="G181" s="257"/>
      <c r="H181" s="257"/>
      <c r="I181" s="257"/>
      <c r="J181" s="257"/>
      <c r="K181" s="257"/>
      <c r="L181" s="257"/>
      <c r="M181" s="257"/>
      <c r="N181" s="257"/>
      <c r="O181" s="257"/>
      <c r="P181" s="257"/>
      <c r="Q181" s="257"/>
      <c r="R181" s="257"/>
      <c r="S181" s="258"/>
    </row>
    <row r="182" spans="1:19" ht="14.25" customHeight="1" thickBot="1" x14ac:dyDescent="0.3">
      <c r="A182" s="246"/>
      <c r="B182" s="362"/>
      <c r="C182" s="332"/>
      <c r="D182" s="333"/>
      <c r="E182" s="333"/>
      <c r="F182" s="333"/>
      <c r="G182" s="333"/>
      <c r="H182" s="333"/>
      <c r="I182" s="333"/>
      <c r="J182" s="333"/>
      <c r="K182" s="333"/>
      <c r="L182" s="333"/>
      <c r="M182" s="333"/>
      <c r="N182" s="333"/>
      <c r="O182" s="333"/>
      <c r="P182" s="333"/>
      <c r="Q182" s="333"/>
      <c r="R182" s="333"/>
      <c r="S182" s="334"/>
    </row>
    <row r="183" spans="1:19" ht="92.25" hidden="1" customHeight="1" thickBot="1" x14ac:dyDescent="0.3">
      <c r="A183" s="247"/>
      <c r="B183" s="363"/>
      <c r="C183" s="358"/>
      <c r="D183" s="359"/>
      <c r="E183" s="359"/>
      <c r="F183" s="359"/>
      <c r="G183" s="359"/>
      <c r="H183" s="359"/>
      <c r="I183" s="359"/>
      <c r="J183" s="359"/>
      <c r="K183" s="359"/>
      <c r="L183" s="359"/>
      <c r="M183" s="359"/>
      <c r="N183" s="359"/>
      <c r="O183" s="359"/>
      <c r="P183" s="359"/>
      <c r="Q183" s="359"/>
      <c r="R183" s="359"/>
      <c r="S183" s="360"/>
    </row>
    <row r="184" spans="1:19" ht="185.25" customHeight="1" thickBot="1" x14ac:dyDescent="0.3">
      <c r="A184" s="175" t="s">
        <v>244</v>
      </c>
      <c r="B184" s="28" t="s">
        <v>245</v>
      </c>
      <c r="C184" s="27" t="s">
        <v>64</v>
      </c>
      <c r="D184" s="111">
        <v>25465.5</v>
      </c>
      <c r="E184" s="125">
        <v>0</v>
      </c>
      <c r="F184" s="111">
        <v>0</v>
      </c>
      <c r="G184" s="125">
        <v>23428.3</v>
      </c>
      <c r="H184" s="111">
        <v>0</v>
      </c>
      <c r="I184" s="125">
        <v>2037.2</v>
      </c>
      <c r="J184" s="111">
        <v>0</v>
      </c>
      <c r="K184" s="125">
        <v>0</v>
      </c>
      <c r="L184" s="111">
        <v>0</v>
      </c>
      <c r="M184" s="125">
        <v>0</v>
      </c>
      <c r="N184" s="111">
        <v>0</v>
      </c>
      <c r="O184" s="27" t="s">
        <v>246</v>
      </c>
      <c r="P184" s="31">
        <v>0</v>
      </c>
      <c r="Q184" s="49">
        <v>0</v>
      </c>
      <c r="R184" s="211" t="s">
        <v>328</v>
      </c>
      <c r="S184" s="27"/>
    </row>
    <row r="185" spans="1:19" ht="72.75" customHeight="1" thickBot="1" x14ac:dyDescent="0.3">
      <c r="A185" s="180"/>
      <c r="B185" s="85" t="s">
        <v>151</v>
      </c>
      <c r="C185" s="27"/>
      <c r="D185" s="351"/>
      <c r="E185" s="352"/>
      <c r="F185" s="352"/>
      <c r="G185" s="352"/>
      <c r="H185" s="352"/>
      <c r="I185" s="352"/>
      <c r="J185" s="352"/>
      <c r="K185" s="352"/>
      <c r="L185" s="352"/>
      <c r="M185" s="352"/>
      <c r="N185" s="352"/>
      <c r="O185" s="352"/>
      <c r="P185" s="352"/>
      <c r="Q185" s="352"/>
      <c r="R185" s="352"/>
      <c r="S185" s="353"/>
    </row>
    <row r="186" spans="1:19" ht="61.5" customHeight="1" thickBot="1" x14ac:dyDescent="0.3">
      <c r="A186" s="180" t="s">
        <v>186</v>
      </c>
      <c r="B186" s="85" t="s">
        <v>187</v>
      </c>
      <c r="C186" s="27" t="s">
        <v>64</v>
      </c>
      <c r="D186" s="125">
        <v>15000</v>
      </c>
      <c r="E186" s="162">
        <v>15000</v>
      </c>
      <c r="F186" s="125">
        <v>100</v>
      </c>
      <c r="G186" s="162">
        <v>15000</v>
      </c>
      <c r="H186" s="125">
        <v>15000</v>
      </c>
      <c r="I186" s="162">
        <v>0</v>
      </c>
      <c r="J186" s="125">
        <v>0</v>
      </c>
      <c r="K186" s="162">
        <v>0</v>
      </c>
      <c r="L186" s="125">
        <v>0</v>
      </c>
      <c r="M186" s="162">
        <v>0</v>
      </c>
      <c r="N186" s="125">
        <v>0</v>
      </c>
      <c r="O186" s="163" t="s">
        <v>247</v>
      </c>
      <c r="P186" s="31">
        <v>0</v>
      </c>
      <c r="Q186" s="209">
        <v>0</v>
      </c>
      <c r="R186" s="211" t="s">
        <v>324</v>
      </c>
      <c r="S186" s="164"/>
    </row>
    <row r="187" spans="1:19" ht="75.75" customHeight="1" thickBot="1" x14ac:dyDescent="0.3">
      <c r="A187" s="180"/>
      <c r="B187" s="85" t="s">
        <v>151</v>
      </c>
      <c r="C187" s="253"/>
      <c r="D187" s="254"/>
      <c r="E187" s="254"/>
      <c r="F187" s="254"/>
      <c r="G187" s="254"/>
      <c r="H187" s="254"/>
      <c r="I187" s="254"/>
      <c r="J187" s="254"/>
      <c r="K187" s="254"/>
      <c r="L187" s="254"/>
      <c r="M187" s="254"/>
      <c r="N187" s="254"/>
      <c r="O187" s="254"/>
      <c r="P187" s="254"/>
      <c r="Q187" s="254"/>
      <c r="R187" s="254"/>
      <c r="S187" s="255"/>
    </row>
    <row r="188" spans="1:19" ht="137.25" customHeight="1" thickBot="1" x14ac:dyDescent="0.3">
      <c r="A188" s="180" t="s">
        <v>262</v>
      </c>
      <c r="B188" s="244" t="s">
        <v>263</v>
      </c>
      <c r="C188" s="27" t="s">
        <v>64</v>
      </c>
      <c r="D188" s="125">
        <v>98606.44</v>
      </c>
      <c r="E188" s="203">
        <f>SUM(H188+J188)</f>
        <v>29581.919999999998</v>
      </c>
      <c r="F188" s="125">
        <f>SUM(E188/D188)*100</f>
        <v>29.999987830409452</v>
      </c>
      <c r="G188" s="162">
        <v>90717.9</v>
      </c>
      <c r="H188" s="125">
        <v>27215.37</v>
      </c>
      <c r="I188" s="162">
        <v>7888.54</v>
      </c>
      <c r="J188" s="125">
        <v>2366.5500000000002</v>
      </c>
      <c r="K188" s="162">
        <v>0</v>
      </c>
      <c r="L188" s="125">
        <v>0</v>
      </c>
      <c r="M188" s="162">
        <v>0</v>
      </c>
      <c r="N188" s="125">
        <v>0</v>
      </c>
      <c r="O188" s="163" t="s">
        <v>357</v>
      </c>
      <c r="P188" s="31">
        <v>0</v>
      </c>
      <c r="Q188" s="209">
        <v>0</v>
      </c>
      <c r="R188" s="211" t="s">
        <v>342</v>
      </c>
      <c r="S188" s="164"/>
    </row>
    <row r="189" spans="1:19" ht="77.25" customHeight="1" thickBot="1" x14ac:dyDescent="0.3">
      <c r="A189" s="180"/>
      <c r="B189" s="85" t="s">
        <v>151</v>
      </c>
      <c r="C189" s="259"/>
      <c r="D189" s="260"/>
      <c r="E189" s="260"/>
      <c r="F189" s="260"/>
      <c r="G189" s="260"/>
      <c r="H189" s="260"/>
      <c r="I189" s="260"/>
      <c r="J189" s="260"/>
      <c r="K189" s="260"/>
      <c r="L189" s="260"/>
      <c r="M189" s="260"/>
      <c r="N189" s="260"/>
      <c r="O189" s="260"/>
      <c r="P189" s="260"/>
      <c r="Q189" s="260"/>
      <c r="R189" s="260"/>
      <c r="S189" s="261"/>
    </row>
    <row r="190" spans="1:19" ht="108.75" customHeight="1" thickBot="1" x14ac:dyDescent="0.3">
      <c r="A190" s="245" t="s">
        <v>249</v>
      </c>
      <c r="B190" s="245" t="s">
        <v>250</v>
      </c>
      <c r="C190" s="245" t="s">
        <v>251</v>
      </c>
      <c r="D190" s="250">
        <v>180254</v>
      </c>
      <c r="E190" s="250">
        <v>72484.600000000006</v>
      </c>
      <c r="F190" s="250">
        <f>SUM(E190/D190)*100</f>
        <v>40.212477947784798</v>
      </c>
      <c r="G190" s="250">
        <v>90002</v>
      </c>
      <c r="H190" s="250">
        <v>36242.300000000003</v>
      </c>
      <c r="I190" s="250">
        <v>90252</v>
      </c>
      <c r="J190" s="250">
        <v>36242.300000000003</v>
      </c>
      <c r="K190" s="250">
        <v>0</v>
      </c>
      <c r="L190" s="250">
        <v>0</v>
      </c>
      <c r="M190" s="250">
        <v>0</v>
      </c>
      <c r="N190" s="250">
        <v>0</v>
      </c>
      <c r="O190" s="27" t="s">
        <v>276</v>
      </c>
      <c r="P190" s="31">
        <v>0</v>
      </c>
      <c r="Q190" s="31">
        <v>0</v>
      </c>
      <c r="R190" s="265" t="s">
        <v>343</v>
      </c>
      <c r="S190" s="268"/>
    </row>
    <row r="191" spans="1:19" ht="42" customHeight="1" thickBot="1" x14ac:dyDescent="0.3">
      <c r="A191" s="246"/>
      <c r="B191" s="246"/>
      <c r="C191" s="246"/>
      <c r="D191" s="252"/>
      <c r="E191" s="252"/>
      <c r="F191" s="252"/>
      <c r="G191" s="252"/>
      <c r="H191" s="252"/>
      <c r="I191" s="252"/>
      <c r="J191" s="252"/>
      <c r="K191" s="252"/>
      <c r="L191" s="252"/>
      <c r="M191" s="252"/>
      <c r="N191" s="252"/>
      <c r="O191" s="43" t="s">
        <v>277</v>
      </c>
      <c r="P191" s="47">
        <v>0</v>
      </c>
      <c r="Q191" s="47">
        <v>0</v>
      </c>
      <c r="R191" s="266"/>
      <c r="S191" s="269"/>
    </row>
    <row r="192" spans="1:19" ht="40.5" customHeight="1" thickBot="1" x14ac:dyDescent="0.3">
      <c r="A192" s="246"/>
      <c r="B192" s="246"/>
      <c r="C192" s="246"/>
      <c r="D192" s="252"/>
      <c r="E192" s="252"/>
      <c r="F192" s="252"/>
      <c r="G192" s="252"/>
      <c r="H192" s="252"/>
      <c r="I192" s="252"/>
      <c r="J192" s="252"/>
      <c r="K192" s="252"/>
      <c r="L192" s="252"/>
      <c r="M192" s="252"/>
      <c r="N192" s="252"/>
      <c r="O192" s="43" t="s">
        <v>278</v>
      </c>
      <c r="P192" s="47">
        <v>0</v>
      </c>
      <c r="Q192" s="47">
        <v>0</v>
      </c>
      <c r="R192" s="266"/>
      <c r="S192" s="269"/>
    </row>
    <row r="193" spans="1:19" ht="43.5" customHeight="1" thickBot="1" x14ac:dyDescent="0.3">
      <c r="A193" s="247"/>
      <c r="B193" s="247"/>
      <c r="C193" s="247"/>
      <c r="D193" s="251"/>
      <c r="E193" s="251"/>
      <c r="F193" s="251"/>
      <c r="G193" s="251"/>
      <c r="H193" s="251"/>
      <c r="I193" s="251"/>
      <c r="J193" s="251"/>
      <c r="K193" s="251"/>
      <c r="L193" s="251"/>
      <c r="M193" s="251"/>
      <c r="N193" s="251"/>
      <c r="O193" s="43" t="s">
        <v>279</v>
      </c>
      <c r="P193" s="47">
        <v>0</v>
      </c>
      <c r="Q193" s="47">
        <v>0</v>
      </c>
      <c r="R193" s="267"/>
      <c r="S193" s="270"/>
    </row>
    <row r="194" spans="1:19" ht="97.5" customHeight="1" thickBot="1" x14ac:dyDescent="0.3">
      <c r="A194" s="86"/>
      <c r="B194" s="25" t="s">
        <v>151</v>
      </c>
      <c r="C194" s="262"/>
      <c r="D194" s="263"/>
      <c r="E194" s="263"/>
      <c r="F194" s="263"/>
      <c r="G194" s="263"/>
      <c r="H194" s="263"/>
      <c r="I194" s="263"/>
      <c r="J194" s="263"/>
      <c r="K194" s="263"/>
      <c r="L194" s="263"/>
      <c r="M194" s="263"/>
      <c r="N194" s="263"/>
      <c r="O194" s="263"/>
      <c r="P194" s="263"/>
      <c r="Q194" s="263"/>
      <c r="R194" s="263"/>
      <c r="S194" s="264"/>
    </row>
    <row r="195" spans="1:19" ht="116.25" customHeight="1" thickBot="1" x14ac:dyDescent="0.3">
      <c r="A195" s="86" t="s">
        <v>264</v>
      </c>
      <c r="B195" s="37" t="s">
        <v>265</v>
      </c>
      <c r="C195" s="99" t="s">
        <v>64</v>
      </c>
      <c r="D195" s="102">
        <v>29674.2</v>
      </c>
      <c r="E195" s="203">
        <f>SUM(H195+J195)</f>
        <v>22620.16</v>
      </c>
      <c r="F195" s="102">
        <f>SUM(E195/D195)*100</f>
        <v>76.228373469208947</v>
      </c>
      <c r="G195" s="102">
        <v>27300.3</v>
      </c>
      <c r="H195" s="102">
        <v>20810.560000000001</v>
      </c>
      <c r="I195" s="102">
        <v>2373.9</v>
      </c>
      <c r="J195" s="102">
        <v>1809.6</v>
      </c>
      <c r="K195" s="102">
        <v>0</v>
      </c>
      <c r="L195" s="102">
        <v>0</v>
      </c>
      <c r="M195" s="102">
        <v>0</v>
      </c>
      <c r="N195" s="102">
        <v>0</v>
      </c>
      <c r="O195" s="43" t="s">
        <v>275</v>
      </c>
      <c r="P195" s="47">
        <v>0</v>
      </c>
      <c r="Q195" s="47">
        <v>0</v>
      </c>
      <c r="R195" s="212" t="s">
        <v>308</v>
      </c>
      <c r="S195" s="99"/>
    </row>
    <row r="196" spans="1:19" ht="78.75" customHeight="1" thickBot="1" x14ac:dyDescent="0.3">
      <c r="A196" s="86"/>
      <c r="B196" s="37" t="s">
        <v>151</v>
      </c>
      <c r="C196" s="262"/>
      <c r="D196" s="263"/>
      <c r="E196" s="263"/>
      <c r="F196" s="263"/>
      <c r="G196" s="263"/>
      <c r="H196" s="263"/>
      <c r="I196" s="263"/>
      <c r="J196" s="263"/>
      <c r="K196" s="263"/>
      <c r="L196" s="263"/>
      <c r="M196" s="263"/>
      <c r="N196" s="263"/>
      <c r="O196" s="263"/>
      <c r="P196" s="263"/>
      <c r="Q196" s="263"/>
      <c r="R196" s="263"/>
      <c r="S196" s="264"/>
    </row>
    <row r="197" spans="1:19" ht="63.75" customHeight="1" thickBot="1" x14ac:dyDescent="0.3">
      <c r="A197" s="28" t="s">
        <v>266</v>
      </c>
      <c r="B197" s="37" t="s">
        <v>273</v>
      </c>
      <c r="C197" s="27" t="s">
        <v>64</v>
      </c>
      <c r="D197" s="102">
        <v>5192.9399999999996</v>
      </c>
      <c r="E197" s="203">
        <f>SUM(H197+J197)</f>
        <v>5193.34</v>
      </c>
      <c r="F197" s="102">
        <v>100</v>
      </c>
      <c r="G197" s="102">
        <v>4777.5</v>
      </c>
      <c r="H197" s="102">
        <v>4777.5</v>
      </c>
      <c r="I197" s="102">
        <v>415.44</v>
      </c>
      <c r="J197" s="102">
        <v>415.84</v>
      </c>
      <c r="K197" s="102">
        <v>0</v>
      </c>
      <c r="L197" s="102">
        <v>0</v>
      </c>
      <c r="M197" s="102">
        <v>0</v>
      </c>
      <c r="N197" s="102">
        <v>0</v>
      </c>
      <c r="O197" s="43" t="s">
        <v>356</v>
      </c>
      <c r="P197" s="47">
        <v>0</v>
      </c>
      <c r="Q197" s="47">
        <v>0</v>
      </c>
      <c r="R197" s="212" t="s">
        <v>325</v>
      </c>
      <c r="S197" s="27"/>
    </row>
    <row r="198" spans="1:19" ht="105.75" customHeight="1" thickBot="1" x14ac:dyDescent="0.3">
      <c r="A198" s="28"/>
      <c r="B198" s="37" t="s">
        <v>151</v>
      </c>
      <c r="C198" s="262"/>
      <c r="D198" s="263"/>
      <c r="E198" s="263"/>
      <c r="F198" s="263"/>
      <c r="G198" s="263"/>
      <c r="H198" s="263"/>
      <c r="I198" s="263"/>
      <c r="J198" s="263"/>
      <c r="K198" s="263"/>
      <c r="L198" s="263"/>
      <c r="M198" s="263"/>
      <c r="N198" s="263"/>
      <c r="O198" s="263"/>
      <c r="P198" s="263"/>
      <c r="Q198" s="263"/>
      <c r="R198" s="263"/>
      <c r="S198" s="263"/>
    </row>
    <row r="199" spans="1:19" ht="61.5" customHeight="1" thickBot="1" x14ac:dyDescent="0.3">
      <c r="A199" s="28" t="s">
        <v>267</v>
      </c>
      <c r="B199" s="37" t="s">
        <v>268</v>
      </c>
      <c r="C199" s="27"/>
      <c r="D199" s="124">
        <v>2500</v>
      </c>
      <c r="E199" s="124">
        <v>2500</v>
      </c>
      <c r="F199" s="124">
        <v>100</v>
      </c>
      <c r="G199" s="124">
        <v>2500</v>
      </c>
      <c r="H199" s="124">
        <v>2500</v>
      </c>
      <c r="I199" s="124">
        <v>0</v>
      </c>
      <c r="J199" s="124">
        <v>0</v>
      </c>
      <c r="K199" s="124">
        <v>0</v>
      </c>
      <c r="L199" s="124">
        <v>0</v>
      </c>
      <c r="M199" s="124">
        <v>0</v>
      </c>
      <c r="N199" s="124">
        <v>0</v>
      </c>
      <c r="O199" s="164"/>
      <c r="P199" s="49"/>
      <c r="Q199" s="49"/>
      <c r="R199" s="210"/>
      <c r="S199" s="210"/>
    </row>
    <row r="200" spans="1:19" ht="66.75" customHeight="1" thickBot="1" x14ac:dyDescent="0.3">
      <c r="A200" s="28" t="s">
        <v>269</v>
      </c>
      <c r="B200" s="37" t="s">
        <v>270</v>
      </c>
      <c r="C200" s="99" t="s">
        <v>64</v>
      </c>
      <c r="D200" s="102">
        <v>2500</v>
      </c>
      <c r="E200" s="102">
        <v>2500</v>
      </c>
      <c r="F200" s="102">
        <v>100</v>
      </c>
      <c r="G200" s="102">
        <v>2500</v>
      </c>
      <c r="H200" s="102">
        <v>2500</v>
      </c>
      <c r="I200" s="102">
        <v>0</v>
      </c>
      <c r="J200" s="102">
        <v>0</v>
      </c>
      <c r="K200" s="102">
        <v>0</v>
      </c>
      <c r="L200" s="102">
        <v>0</v>
      </c>
      <c r="M200" s="102">
        <v>0</v>
      </c>
      <c r="N200" s="102">
        <v>0</v>
      </c>
      <c r="O200" s="43" t="s">
        <v>274</v>
      </c>
      <c r="P200" s="47">
        <v>0</v>
      </c>
      <c r="Q200" s="47">
        <v>0</v>
      </c>
      <c r="R200" s="43" t="s">
        <v>309</v>
      </c>
      <c r="S200" s="99"/>
    </row>
    <row r="201" spans="1:19" ht="87.75" customHeight="1" thickBot="1" x14ac:dyDescent="0.3">
      <c r="A201" s="28"/>
      <c r="B201" s="25" t="s">
        <v>151</v>
      </c>
      <c r="C201" s="253"/>
      <c r="D201" s="254"/>
      <c r="E201" s="254"/>
      <c r="F201" s="254"/>
      <c r="G201" s="254"/>
      <c r="H201" s="254"/>
      <c r="I201" s="254"/>
      <c r="J201" s="254"/>
      <c r="K201" s="254"/>
      <c r="L201" s="254"/>
      <c r="M201" s="254"/>
      <c r="N201" s="254"/>
      <c r="O201" s="254"/>
      <c r="P201" s="254"/>
      <c r="Q201" s="254"/>
      <c r="R201" s="254"/>
      <c r="S201" s="255"/>
    </row>
    <row r="202" spans="1:19" ht="51.75" customHeight="1" thickBot="1" x14ac:dyDescent="0.3">
      <c r="A202" s="356" t="s">
        <v>58</v>
      </c>
      <c r="B202" s="357"/>
      <c r="C202" s="40"/>
      <c r="D202" s="69">
        <f>SUM(D141+D149+D152+D162+D165+D174+D179+D199)</f>
        <v>800377.46</v>
      </c>
      <c r="E202" s="69">
        <f>SUM(H202+J202+L202)</f>
        <v>449705.69</v>
      </c>
      <c r="F202" s="67">
        <f>SUM(E202/D202)*100</f>
        <v>56.186700959819632</v>
      </c>
      <c r="G202" s="69">
        <f t="shared" ref="G202:L202" si="12">SUM(G141+G149+G152+G162+G165+G174+G179+G199)</f>
        <v>300507.3</v>
      </c>
      <c r="H202" s="69">
        <f t="shared" si="12"/>
        <v>144487.69</v>
      </c>
      <c r="I202" s="69">
        <f t="shared" si="12"/>
        <v>491498.12</v>
      </c>
      <c r="J202" s="69">
        <f t="shared" si="12"/>
        <v>300384</v>
      </c>
      <c r="K202" s="69">
        <f t="shared" si="12"/>
        <v>8372</v>
      </c>
      <c r="L202" s="69">
        <f t="shared" si="12"/>
        <v>4834</v>
      </c>
      <c r="M202" s="69">
        <f>SUM(M141+M149+M152+M162+M165+M174+M179)</f>
        <v>0</v>
      </c>
      <c r="N202" s="69">
        <f>SUM(N141+N149+N152+N162+N165+N174+N179)</f>
        <v>0</v>
      </c>
      <c r="O202" s="151"/>
      <c r="P202" s="47"/>
      <c r="Q202" s="40"/>
      <c r="R202" s="33"/>
      <c r="S202" s="33"/>
    </row>
    <row r="203" spans="1:19" ht="24.75" customHeight="1" thickBot="1" x14ac:dyDescent="0.3">
      <c r="A203" s="276" t="s">
        <v>16</v>
      </c>
      <c r="B203" s="278"/>
      <c r="C203" s="40"/>
      <c r="D203" s="68">
        <f>SUM(D64+D116+D139+D202)</f>
        <v>1632311.17</v>
      </c>
      <c r="E203" s="68">
        <f>SUM(E64+E116+E139+E202)</f>
        <v>1043531.6399999999</v>
      </c>
      <c r="F203" s="67">
        <f>SUM(E203/D203)*100</f>
        <v>63.929700364667596</v>
      </c>
      <c r="G203" s="68">
        <f t="shared" ref="G203:N203" si="13">SUM(G64+G116+G139+G202)</f>
        <v>308935.8</v>
      </c>
      <c r="H203" s="68">
        <f t="shared" si="13"/>
        <v>152731.53</v>
      </c>
      <c r="I203" s="68">
        <f t="shared" si="13"/>
        <v>1315003.33</v>
      </c>
      <c r="J203" s="68">
        <f t="shared" si="13"/>
        <v>885966.11</v>
      </c>
      <c r="K203" s="68">
        <f t="shared" si="13"/>
        <v>8372</v>
      </c>
      <c r="L203" s="68">
        <f t="shared" si="13"/>
        <v>4834</v>
      </c>
      <c r="M203" s="68">
        <f t="shared" si="13"/>
        <v>0</v>
      </c>
      <c r="N203" s="68">
        <f t="shared" si="13"/>
        <v>0</v>
      </c>
      <c r="O203" s="151"/>
      <c r="P203" s="37"/>
      <c r="Q203" s="37"/>
      <c r="R203" s="33"/>
      <c r="S203" s="33"/>
    </row>
    <row r="204" spans="1:19" ht="82.5" customHeight="1" thickBot="1" x14ac:dyDescent="0.3">
      <c r="A204" s="243"/>
      <c r="B204" s="25" t="s">
        <v>151</v>
      </c>
      <c r="C204" s="262" t="s">
        <v>360</v>
      </c>
      <c r="D204" s="263"/>
      <c r="E204" s="263"/>
      <c r="F204" s="263"/>
      <c r="G204" s="263"/>
      <c r="H204" s="263"/>
      <c r="I204" s="263"/>
      <c r="J204" s="263"/>
      <c r="K204" s="263"/>
      <c r="L204" s="263"/>
      <c r="M204" s="263"/>
      <c r="N204" s="263"/>
      <c r="O204" s="263"/>
      <c r="P204" s="263"/>
      <c r="Q204" s="263"/>
      <c r="R204" s="263"/>
      <c r="S204" s="264"/>
    </row>
    <row r="205" spans="1:19" ht="15.75" customHeight="1" thickBot="1" x14ac:dyDescent="0.3">
      <c r="A205" s="276" t="s">
        <v>11</v>
      </c>
      <c r="B205" s="278"/>
      <c r="C205" s="40"/>
      <c r="D205" s="151"/>
      <c r="E205" s="151"/>
      <c r="F205" s="151"/>
      <c r="G205" s="151"/>
      <c r="H205" s="151"/>
      <c r="I205" s="151"/>
      <c r="J205" s="151"/>
      <c r="K205" s="151"/>
      <c r="L205" s="151"/>
      <c r="M205" s="151"/>
      <c r="N205" s="151"/>
      <c r="O205" s="40"/>
      <c r="P205" s="40"/>
      <c r="Q205" s="40"/>
      <c r="R205" s="40"/>
      <c r="S205" s="40"/>
    </row>
    <row r="206" spans="1:19" ht="33" customHeight="1" thickBot="1" x14ac:dyDescent="0.3">
      <c r="A206" s="276" t="s">
        <v>17</v>
      </c>
      <c r="B206" s="278"/>
      <c r="C206" s="40"/>
      <c r="D206" s="177"/>
      <c r="E206" s="177"/>
      <c r="F206" s="177"/>
      <c r="G206" s="177"/>
      <c r="H206" s="177"/>
      <c r="I206" s="177"/>
      <c r="J206" s="177"/>
      <c r="K206" s="177"/>
      <c r="L206" s="177"/>
      <c r="M206" s="177"/>
      <c r="N206" s="177"/>
      <c r="O206" s="26"/>
      <c r="P206" s="37"/>
      <c r="Q206" s="37"/>
      <c r="R206" s="37"/>
      <c r="S206" s="40"/>
    </row>
    <row r="207" spans="1:19" ht="15" customHeight="1" x14ac:dyDescent="0.25">
      <c r="A207" s="355"/>
      <c r="B207" s="355"/>
      <c r="C207" s="355"/>
      <c r="D207" s="355"/>
      <c r="E207" s="355"/>
      <c r="F207" s="355"/>
      <c r="G207" s="59"/>
      <c r="H207" s="59"/>
      <c r="I207" s="59"/>
      <c r="J207" s="59"/>
      <c r="K207" s="59"/>
      <c r="L207" s="59"/>
      <c r="M207" s="59"/>
      <c r="N207" s="59"/>
      <c r="O207" s="60"/>
      <c r="P207" s="59"/>
      <c r="Q207" s="59"/>
      <c r="R207" s="59"/>
      <c r="S207" s="59"/>
    </row>
    <row r="208" spans="1:19" x14ac:dyDescent="0.25">
      <c r="O208" s="12"/>
    </row>
    <row r="209" spans="2:15" ht="15.75" x14ac:dyDescent="0.25">
      <c r="B209" s="61" t="s">
        <v>248</v>
      </c>
      <c r="C209" s="61"/>
      <c r="D209" s="61"/>
      <c r="F209" s="4"/>
      <c r="G209" s="4"/>
      <c r="I209" s="88"/>
      <c r="O209" s="2"/>
    </row>
    <row r="210" spans="2:15" x14ac:dyDescent="0.25">
      <c r="H210" s="4"/>
      <c r="I210" s="4"/>
      <c r="J210" s="88"/>
    </row>
    <row r="211" spans="2:15" x14ac:dyDescent="0.25">
      <c r="I211" s="213"/>
    </row>
    <row r="212" spans="2:15" x14ac:dyDescent="0.25">
      <c r="D212" s="88"/>
      <c r="E212" s="4"/>
      <c r="J212" s="4"/>
    </row>
    <row r="213" spans="2:15" x14ac:dyDescent="0.25">
      <c r="I213" s="4"/>
      <c r="L213" s="4"/>
      <c r="M213" s="4"/>
    </row>
    <row r="214" spans="2:15" x14ac:dyDescent="0.25">
      <c r="I214" s="4"/>
    </row>
    <row r="216" spans="2:15" x14ac:dyDescent="0.25">
      <c r="I216" s="4"/>
    </row>
  </sheetData>
  <mergeCells count="370">
    <mergeCell ref="B181:B183"/>
    <mergeCell ref="A181:A183"/>
    <mergeCell ref="C204:S204"/>
    <mergeCell ref="C187:S187"/>
    <mergeCell ref="C161:S161"/>
    <mergeCell ref="C169:S169"/>
    <mergeCell ref="C125:S125"/>
    <mergeCell ref="C130:S130"/>
    <mergeCell ref="C133:S133"/>
    <mergeCell ref="C136:S136"/>
    <mergeCell ref="C144:S144"/>
    <mergeCell ref="C146:S146"/>
    <mergeCell ref="C154:S154"/>
    <mergeCell ref="C156:S156"/>
    <mergeCell ref="R126:R129"/>
    <mergeCell ref="N126:N129"/>
    <mergeCell ref="L126:L129"/>
    <mergeCell ref="M126:M129"/>
    <mergeCell ref="O131:O132"/>
    <mergeCell ref="P131:P132"/>
    <mergeCell ref="Q131:Q132"/>
    <mergeCell ref="D126:D129"/>
    <mergeCell ref="H126:H129"/>
    <mergeCell ref="C173:S173"/>
    <mergeCell ref="A207:F207"/>
    <mergeCell ref="J101:J102"/>
    <mergeCell ref="K101:K102"/>
    <mergeCell ref="J87:J88"/>
    <mergeCell ref="F87:F88"/>
    <mergeCell ref="E66:E67"/>
    <mergeCell ref="F69:F71"/>
    <mergeCell ref="D66:D67"/>
    <mergeCell ref="H87:H88"/>
    <mergeCell ref="I87:I88"/>
    <mergeCell ref="H73:H74"/>
    <mergeCell ref="C73:C74"/>
    <mergeCell ref="D73:D74"/>
    <mergeCell ref="E69:E71"/>
    <mergeCell ref="A206:B206"/>
    <mergeCell ref="A205:B205"/>
    <mergeCell ref="A202:B202"/>
    <mergeCell ref="A87:A88"/>
    <mergeCell ref="D131:D132"/>
    <mergeCell ref="B69:B71"/>
    <mergeCell ref="D69:D71"/>
    <mergeCell ref="C198:S198"/>
    <mergeCell ref="C181:S183"/>
    <mergeCell ref="C196:S196"/>
    <mergeCell ref="D185:S185"/>
    <mergeCell ref="C189:S189"/>
    <mergeCell ref="A203:B203"/>
    <mergeCell ref="A131:A132"/>
    <mergeCell ref="C2:O2"/>
    <mergeCell ref="O101:O102"/>
    <mergeCell ref="Q101:Q102"/>
    <mergeCell ref="P101:P102"/>
    <mergeCell ref="N87:N88"/>
    <mergeCell ref="L101:L102"/>
    <mergeCell ref="M101:M102"/>
    <mergeCell ref="H69:H71"/>
    <mergeCell ref="O69:O70"/>
    <mergeCell ref="P69:P70"/>
    <mergeCell ref="N69:N71"/>
    <mergeCell ref="C101:C102"/>
    <mergeCell ref="D101:D102"/>
    <mergeCell ref="E101:E102"/>
    <mergeCell ref="L87:L88"/>
    <mergeCell ref="E87:E88"/>
    <mergeCell ref="G87:G88"/>
    <mergeCell ref="G101:G102"/>
    <mergeCell ref="E73:E74"/>
    <mergeCell ref="C75:S75"/>
    <mergeCell ref="P66:P67"/>
    <mergeCell ref="A73:A74"/>
    <mergeCell ref="B73:B74"/>
    <mergeCell ref="A140:S140"/>
    <mergeCell ref="C131:C132"/>
    <mergeCell ref="E131:E132"/>
    <mergeCell ref="S101:S102"/>
    <mergeCell ref="H131:H132"/>
    <mergeCell ref="G131:G132"/>
    <mergeCell ref="F131:F132"/>
    <mergeCell ref="A116:B116"/>
    <mergeCell ref="A139:B139"/>
    <mergeCell ref="A126:A129"/>
    <mergeCell ref="B101:B102"/>
    <mergeCell ref="B87:B88"/>
    <mergeCell ref="A101:A102"/>
    <mergeCell ref="M87:M88"/>
    <mergeCell ref="A117:S117"/>
    <mergeCell ref="F126:F129"/>
    <mergeCell ref="C126:C129"/>
    <mergeCell ref="G126:G129"/>
    <mergeCell ref="C83:S83"/>
    <mergeCell ref="S66:S67"/>
    <mergeCell ref="N66:N67"/>
    <mergeCell ref="S36:S37"/>
    <mergeCell ref="C40:S40"/>
    <mergeCell ref="R73:R74"/>
    <mergeCell ref="C89:S89"/>
    <mergeCell ref="H101:H102"/>
    <mergeCell ref="C123:S123"/>
    <mergeCell ref="C103:S103"/>
    <mergeCell ref="C108:S108"/>
    <mergeCell ref="C98:S98"/>
    <mergeCell ref="I101:I102"/>
    <mergeCell ref="C115:S115"/>
    <mergeCell ref="C121:S121"/>
    <mergeCell ref="C113:S113"/>
    <mergeCell ref="N101:N102"/>
    <mergeCell ref="C85:S85"/>
    <mergeCell ref="S87:S88"/>
    <mergeCell ref="F101:F102"/>
    <mergeCell ref="D87:D88"/>
    <mergeCell ref="K87:K88"/>
    <mergeCell ref="C93:S93"/>
    <mergeCell ref="C91:S91"/>
    <mergeCell ref="R87:R88"/>
    <mergeCell ref="R101:R102"/>
    <mergeCell ref="C95:S95"/>
    <mergeCell ref="T12:T13"/>
    <mergeCell ref="N12:N13"/>
    <mergeCell ref="F59:F60"/>
    <mergeCell ref="J25:J26"/>
    <mergeCell ref="G25:G26"/>
    <mergeCell ref="M25:M26"/>
    <mergeCell ref="K25:K26"/>
    <mergeCell ref="G36:G37"/>
    <mergeCell ref="F36:F37"/>
    <mergeCell ref="M20:M21"/>
    <mergeCell ref="H59:H60"/>
    <mergeCell ref="S12:S13"/>
    <mergeCell ref="R12:R13"/>
    <mergeCell ref="C53:S53"/>
    <mergeCell ref="K51:K52"/>
    <mergeCell ref="L51:L52"/>
    <mergeCell ref="R36:R37"/>
    <mergeCell ref="S20:S21"/>
    <mergeCell ref="R20:R21"/>
    <mergeCell ref="S25:S26"/>
    <mergeCell ref="R25:R26"/>
    <mergeCell ref="J36:J37"/>
    <mergeCell ref="C42:S42"/>
    <mergeCell ref="C44:S44"/>
    <mergeCell ref="D51:D52"/>
    <mergeCell ref="G51:G52"/>
    <mergeCell ref="H51:H52"/>
    <mergeCell ref="J51:J52"/>
    <mergeCell ref="M51:M52"/>
    <mergeCell ref="C61:S61"/>
    <mergeCell ref="D59:D60"/>
    <mergeCell ref="C57:S57"/>
    <mergeCell ref="C47:S47"/>
    <mergeCell ref="H36:H37"/>
    <mergeCell ref="F73:F74"/>
    <mergeCell ref="N73:N74"/>
    <mergeCell ref="I73:I74"/>
    <mergeCell ref="C66:C67"/>
    <mergeCell ref="G73:G74"/>
    <mergeCell ref="M73:M74"/>
    <mergeCell ref="C49:S49"/>
    <mergeCell ref="H66:H67"/>
    <mergeCell ref="I51:I52"/>
    <mergeCell ref="K73:K74"/>
    <mergeCell ref="L73:L74"/>
    <mergeCell ref="J73:J74"/>
    <mergeCell ref="K69:K71"/>
    <mergeCell ref="C63:S63"/>
    <mergeCell ref="I36:I37"/>
    <mergeCell ref="R51:R52"/>
    <mergeCell ref="Q66:Q67"/>
    <mergeCell ref="S59:S60"/>
    <mergeCell ref="K66:K67"/>
    <mergeCell ref="F66:F67"/>
    <mergeCell ref="I66:I67"/>
    <mergeCell ref="J66:J67"/>
    <mergeCell ref="C55:S55"/>
    <mergeCell ref="B59:B60"/>
    <mergeCell ref="C59:C60"/>
    <mergeCell ref="H25:H26"/>
    <mergeCell ref="D36:D37"/>
    <mergeCell ref="E25:E26"/>
    <mergeCell ref="G59:G60"/>
    <mergeCell ref="C72:S72"/>
    <mergeCell ref="S69:S71"/>
    <mergeCell ref="G69:G71"/>
    <mergeCell ref="M66:M67"/>
    <mergeCell ref="C69:C71"/>
    <mergeCell ref="L59:L60"/>
    <mergeCell ref="M59:M60"/>
    <mergeCell ref="M69:M71"/>
    <mergeCell ref="I69:I71"/>
    <mergeCell ref="J69:J71"/>
    <mergeCell ref="Q69:Q70"/>
    <mergeCell ref="G66:G67"/>
    <mergeCell ref="L69:L71"/>
    <mergeCell ref="O66:O67"/>
    <mergeCell ref="R59:R60"/>
    <mergeCell ref="R69:R71"/>
    <mergeCell ref="C29:S29"/>
    <mergeCell ref="C34:S34"/>
    <mergeCell ref="A69:A71"/>
    <mergeCell ref="K20:K21"/>
    <mergeCell ref="L20:L21"/>
    <mergeCell ref="F25:F26"/>
    <mergeCell ref="D25:D26"/>
    <mergeCell ref="N59:N60"/>
    <mergeCell ref="J59:J60"/>
    <mergeCell ref="I59:I60"/>
    <mergeCell ref="K59:K60"/>
    <mergeCell ref="E59:E60"/>
    <mergeCell ref="B51:B52"/>
    <mergeCell ref="C51:C52"/>
    <mergeCell ref="F51:F52"/>
    <mergeCell ref="E51:E52"/>
    <mergeCell ref="B66:B67"/>
    <mergeCell ref="A64:B64"/>
    <mergeCell ref="A59:A60"/>
    <mergeCell ref="N20:N21"/>
    <mergeCell ref="N51:N52"/>
    <mergeCell ref="N25:N26"/>
    <mergeCell ref="N36:N37"/>
    <mergeCell ref="L66:L67"/>
    <mergeCell ref="L36:L37"/>
    <mergeCell ref="C27:S27"/>
    <mergeCell ref="A51:A52"/>
    <mergeCell ref="B3:B6"/>
    <mergeCell ref="C3:C6"/>
    <mergeCell ref="A36:A37"/>
    <mergeCell ref="B36:B37"/>
    <mergeCell ref="A20:A21"/>
    <mergeCell ref="C36:C37"/>
    <mergeCell ref="L12:L13"/>
    <mergeCell ref="C12:C13"/>
    <mergeCell ref="E20:E21"/>
    <mergeCell ref="I25:I26"/>
    <mergeCell ref="A25:A26"/>
    <mergeCell ref="B25:B26"/>
    <mergeCell ref="C25:C26"/>
    <mergeCell ref="L25:L26"/>
    <mergeCell ref="C14:S14"/>
    <mergeCell ref="C16:S16"/>
    <mergeCell ref="H20:H21"/>
    <mergeCell ref="I20:I21"/>
    <mergeCell ref="J20:J21"/>
    <mergeCell ref="K36:K37"/>
    <mergeCell ref="E36:E37"/>
    <mergeCell ref="C22:S22"/>
    <mergeCell ref="C38:S38"/>
    <mergeCell ref="C31:S31"/>
    <mergeCell ref="A1:T1"/>
    <mergeCell ref="R9:R10"/>
    <mergeCell ref="R66:R67"/>
    <mergeCell ref="S170:S172"/>
    <mergeCell ref="A170:A172"/>
    <mergeCell ref="B170:B172"/>
    <mergeCell ref="C170:C172"/>
    <mergeCell ref="K131:K132"/>
    <mergeCell ref="M131:M132"/>
    <mergeCell ref="J131:J132"/>
    <mergeCell ref="L131:L132"/>
    <mergeCell ref="N131:N132"/>
    <mergeCell ref="R131:R132"/>
    <mergeCell ref="S131:S132"/>
    <mergeCell ref="I131:I132"/>
    <mergeCell ref="F20:F21"/>
    <mergeCell ref="G20:G21"/>
    <mergeCell ref="A66:A67"/>
    <mergeCell ref="I12:I13"/>
    <mergeCell ref="A3:A6"/>
    <mergeCell ref="F12:F13"/>
    <mergeCell ref="D12:D13"/>
    <mergeCell ref="E12:E13"/>
    <mergeCell ref="D4:F5"/>
    <mergeCell ref="D9:D10"/>
    <mergeCell ref="E9:E10"/>
    <mergeCell ref="D20:D21"/>
    <mergeCell ref="B20:B21"/>
    <mergeCell ref="C20:C21"/>
    <mergeCell ref="A9:A10"/>
    <mergeCell ref="C9:C10"/>
    <mergeCell ref="B12:B13"/>
    <mergeCell ref="A12:A13"/>
    <mergeCell ref="C18:S18"/>
    <mergeCell ref="O12:O13"/>
    <mergeCell ref="P12:P13"/>
    <mergeCell ref="Q12:Q13"/>
    <mergeCell ref="H12:H13"/>
    <mergeCell ref="K12:K13"/>
    <mergeCell ref="F9:F10"/>
    <mergeCell ref="G4:N4"/>
    <mergeCell ref="I9:I10"/>
    <mergeCell ref="L9:L10"/>
    <mergeCell ref="J12:J13"/>
    <mergeCell ref="G12:G13"/>
    <mergeCell ref="M12:M13"/>
    <mergeCell ref="Q9:Q10"/>
    <mergeCell ref="S9:S10"/>
    <mergeCell ref="G9:G10"/>
    <mergeCell ref="H9:H10"/>
    <mergeCell ref="J9:J10"/>
    <mergeCell ref="R3:R6"/>
    <mergeCell ref="M5:N5"/>
    <mergeCell ref="S3:S6"/>
    <mergeCell ref="O3:Q5"/>
    <mergeCell ref="P9:P10"/>
    <mergeCell ref="O9:O10"/>
    <mergeCell ref="G5:H5"/>
    <mergeCell ref="I5:J5"/>
    <mergeCell ref="K5:L5"/>
    <mergeCell ref="K9:K10"/>
    <mergeCell ref="M9:M10"/>
    <mergeCell ref="N9:N10"/>
    <mergeCell ref="O25:O26"/>
    <mergeCell ref="Q25:Q26"/>
    <mergeCell ref="P25:P26"/>
    <mergeCell ref="M36:M37"/>
    <mergeCell ref="C24:S24"/>
    <mergeCell ref="D3:N3"/>
    <mergeCell ref="C178:S178"/>
    <mergeCell ref="C201:S201"/>
    <mergeCell ref="C138:S138"/>
    <mergeCell ref="C148:S148"/>
    <mergeCell ref="C176:S176"/>
    <mergeCell ref="C77:S77"/>
    <mergeCell ref="C80:S80"/>
    <mergeCell ref="C100:S100"/>
    <mergeCell ref="J109:J110"/>
    <mergeCell ref="K109:K110"/>
    <mergeCell ref="L109:L110"/>
    <mergeCell ref="M109:M110"/>
    <mergeCell ref="N109:N110"/>
    <mergeCell ref="R109:R110"/>
    <mergeCell ref="C87:C88"/>
    <mergeCell ref="J190:J193"/>
    <mergeCell ref="K190:K193"/>
    <mergeCell ref="L190:L193"/>
    <mergeCell ref="C194:S194"/>
    <mergeCell ref="M190:M193"/>
    <mergeCell ref="N190:N193"/>
    <mergeCell ref="R190:R193"/>
    <mergeCell ref="S190:S193"/>
    <mergeCell ref="A190:A193"/>
    <mergeCell ref="B190:B193"/>
    <mergeCell ref="C190:C193"/>
    <mergeCell ref="D190:D193"/>
    <mergeCell ref="E190:E193"/>
    <mergeCell ref="F190:F193"/>
    <mergeCell ref="G190:G193"/>
    <mergeCell ref="H190:H193"/>
    <mergeCell ref="I190:I193"/>
    <mergeCell ref="R170:R172"/>
    <mergeCell ref="A109:A110"/>
    <mergeCell ref="B109:B110"/>
    <mergeCell ref="C109:C110"/>
    <mergeCell ref="D109:D110"/>
    <mergeCell ref="E109:E110"/>
    <mergeCell ref="F109:F110"/>
    <mergeCell ref="G109:G110"/>
    <mergeCell ref="H109:H110"/>
    <mergeCell ref="I109:I110"/>
    <mergeCell ref="E126:E129"/>
    <mergeCell ref="B126:B129"/>
    <mergeCell ref="J126:J129"/>
    <mergeCell ref="C158:S158"/>
    <mergeCell ref="C164:S164"/>
    <mergeCell ref="C167:S167"/>
    <mergeCell ref="I126:I129"/>
    <mergeCell ref="B131:B132"/>
    <mergeCell ref="K126:K129"/>
  </mergeCells>
  <printOptions horizontalCentered="1"/>
  <pageMargins left="0.39370078740157483" right="0.39370078740157483" top="0.39370078740157483" bottom="0.39370078740157483" header="0" footer="0"/>
  <pageSetup paperSize="9" scale="34" fitToWidth="0" orientation="landscape" r:id="rId1"/>
  <rowBreaks count="2" manualBreakCount="2">
    <brk id="22" max="18" man="1"/>
    <brk id="41" max="18" man="1"/>
  </rowBreaks>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Latrickova</cp:lastModifiedBy>
  <cp:lastPrinted>2021-02-11T08:31:49Z</cp:lastPrinted>
  <dcterms:created xsi:type="dcterms:W3CDTF">2016-04-05T13:45:47Z</dcterms:created>
  <dcterms:modified xsi:type="dcterms:W3CDTF">2022-10-25T09:00:26Z</dcterms:modified>
</cp:coreProperties>
</file>