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570" windowHeight="7485"/>
  </bookViews>
  <sheets>
    <sheet name="Лист1" sheetId="1" r:id="rId1"/>
  </sheets>
  <definedNames>
    <definedName name="_xlnm.Print_Titles" localSheetId="0">Лист1!$3:$7</definedName>
    <definedName name="_xlnm.Print_Area" localSheetId="0">Лист1!$A$1:$S$216</definedName>
  </definedNames>
  <calcPr calcId="145621"/>
</workbook>
</file>

<file path=xl/calcChain.xml><?xml version="1.0" encoding="utf-8"?>
<calcChain xmlns="http://schemas.openxmlformats.org/spreadsheetml/2006/main">
  <c r="J19" i="1" l="1"/>
  <c r="I19" i="1"/>
  <c r="H19" i="1"/>
  <c r="G19" i="1"/>
  <c r="E19" i="1"/>
  <c r="D19" i="1"/>
  <c r="E187" i="1"/>
  <c r="D187" i="1"/>
  <c r="I107" i="1"/>
  <c r="J107" i="1"/>
  <c r="I114" i="1"/>
  <c r="D114" i="1"/>
  <c r="D15" i="1" l="1"/>
  <c r="D183" i="1"/>
  <c r="E183" i="1"/>
  <c r="E200" i="1"/>
  <c r="E198" i="1"/>
  <c r="F198" i="1" s="1"/>
  <c r="E191" i="1"/>
  <c r="F191" i="1" s="1"/>
  <c r="E180" i="1"/>
  <c r="E178" i="1"/>
  <c r="F173" i="1"/>
  <c r="E171" i="1"/>
  <c r="F171" i="1" s="1"/>
  <c r="F169" i="1"/>
  <c r="E15" i="1"/>
  <c r="F183" i="1" l="1"/>
  <c r="F193" i="1"/>
  <c r="F156" i="1"/>
  <c r="F150" i="1"/>
  <c r="F146" i="1"/>
  <c r="F127" i="1"/>
  <c r="F110" i="1"/>
  <c r="F100" i="1"/>
  <c r="F82" i="1"/>
  <c r="F81" i="1"/>
  <c r="F65" i="1"/>
  <c r="J182" i="1" l="1"/>
  <c r="I182" i="1"/>
  <c r="H182" i="1"/>
  <c r="G182" i="1"/>
  <c r="E182" i="1"/>
  <c r="D182" i="1"/>
  <c r="K182" i="1"/>
  <c r="J177" i="1"/>
  <c r="I177" i="1"/>
  <c r="H177" i="1"/>
  <c r="G177" i="1"/>
  <c r="E177" i="1"/>
  <c r="D177" i="1"/>
  <c r="J155" i="1"/>
  <c r="I155" i="1"/>
  <c r="E155" i="1"/>
  <c r="D155" i="1"/>
  <c r="H107" i="1"/>
  <c r="G107" i="1"/>
  <c r="E107" i="1"/>
  <c r="D107" i="1"/>
  <c r="J52" i="1"/>
  <c r="I52" i="1"/>
  <c r="E52" i="1"/>
  <c r="D52" i="1"/>
  <c r="J37" i="1"/>
  <c r="I37" i="1"/>
  <c r="H37" i="1"/>
  <c r="G37" i="1"/>
  <c r="E37" i="1"/>
  <c r="D37" i="1"/>
  <c r="F19" i="1" l="1"/>
  <c r="F182" i="1"/>
  <c r="F37" i="1"/>
  <c r="F155" i="1"/>
  <c r="F52" i="1"/>
  <c r="F107" i="1"/>
  <c r="N182" i="1"/>
  <c r="M182" i="1"/>
  <c r="L182" i="1"/>
  <c r="N177" i="1"/>
  <c r="M177" i="1"/>
  <c r="L177" i="1"/>
  <c r="K177" i="1"/>
  <c r="N168" i="1"/>
  <c r="M168" i="1"/>
  <c r="L168" i="1"/>
  <c r="K168" i="1"/>
  <c r="J168" i="1"/>
  <c r="I168" i="1"/>
  <c r="H168" i="1"/>
  <c r="G168" i="1"/>
  <c r="E168" i="1"/>
  <c r="D168" i="1"/>
  <c r="N144" i="1"/>
  <c r="M144" i="1"/>
  <c r="L144" i="1"/>
  <c r="K144" i="1"/>
  <c r="J144" i="1"/>
  <c r="I144" i="1"/>
  <c r="H144" i="1"/>
  <c r="G144" i="1"/>
  <c r="E144" i="1"/>
  <c r="D144" i="1"/>
  <c r="N107" i="1"/>
  <c r="M107" i="1"/>
  <c r="L107" i="1"/>
  <c r="K107" i="1"/>
  <c r="N69" i="1"/>
  <c r="M69" i="1"/>
  <c r="L69" i="1"/>
  <c r="K69" i="1"/>
  <c r="J69" i="1"/>
  <c r="I69" i="1"/>
  <c r="H69" i="1"/>
  <c r="G69" i="1"/>
  <c r="E69" i="1"/>
  <c r="D69" i="1"/>
  <c r="N61" i="1"/>
  <c r="M61" i="1"/>
  <c r="L61" i="1"/>
  <c r="K61" i="1"/>
  <c r="J61" i="1"/>
  <c r="I61" i="1"/>
  <c r="H61" i="1"/>
  <c r="G61" i="1"/>
  <c r="E61" i="1"/>
  <c r="D61" i="1"/>
  <c r="N47" i="1"/>
  <c r="M47" i="1"/>
  <c r="L47" i="1"/>
  <c r="K47" i="1"/>
  <c r="J47" i="1"/>
  <c r="I47" i="1"/>
  <c r="H47" i="1"/>
  <c r="G47" i="1"/>
  <c r="E47" i="1"/>
  <c r="D47" i="1"/>
  <c r="N19" i="1"/>
  <c r="M19" i="1"/>
  <c r="L19" i="1"/>
  <c r="K19" i="1"/>
  <c r="N9" i="1"/>
  <c r="M9" i="1"/>
  <c r="L9" i="1"/>
  <c r="K9" i="1"/>
  <c r="J9" i="1"/>
  <c r="I9" i="1"/>
  <c r="H9" i="1"/>
  <c r="G9" i="1"/>
  <c r="E9" i="1"/>
  <c r="D9" i="1"/>
  <c r="J137" i="1"/>
  <c r="I137" i="1"/>
  <c r="E137" i="1"/>
  <c r="D137" i="1"/>
  <c r="D205" i="1" l="1"/>
  <c r="F168" i="1"/>
  <c r="J205" i="1"/>
  <c r="F61" i="1"/>
  <c r="F144" i="1"/>
  <c r="I205" i="1"/>
  <c r="N155" i="1"/>
  <c r="N205" i="1" s="1"/>
  <c r="M155" i="1"/>
  <c r="M205" i="1" s="1"/>
  <c r="L155" i="1"/>
  <c r="L205" i="1" s="1"/>
  <c r="K155" i="1"/>
  <c r="K205" i="1" s="1"/>
  <c r="H155" i="1"/>
  <c r="H205" i="1" s="1"/>
  <c r="G155" i="1"/>
  <c r="G205" i="1" s="1"/>
  <c r="E205" i="1" l="1"/>
  <c r="F205" i="1" s="1"/>
  <c r="N114" i="1"/>
  <c r="M114" i="1"/>
  <c r="L114" i="1"/>
  <c r="K114" i="1"/>
  <c r="J114" i="1"/>
  <c r="H114" i="1"/>
  <c r="G114" i="1"/>
  <c r="E114" i="1"/>
  <c r="N99" i="1"/>
  <c r="M99" i="1"/>
  <c r="L99" i="1"/>
  <c r="K99" i="1"/>
  <c r="J99" i="1"/>
  <c r="I99" i="1"/>
  <c r="H99" i="1"/>
  <c r="G99" i="1"/>
  <c r="E99" i="1"/>
  <c r="D99" i="1"/>
  <c r="N89" i="1"/>
  <c r="M89" i="1"/>
  <c r="L89" i="1"/>
  <c r="K89" i="1"/>
  <c r="J89" i="1"/>
  <c r="I89" i="1"/>
  <c r="H89" i="1"/>
  <c r="G89" i="1"/>
  <c r="E89" i="1"/>
  <c r="D89" i="1"/>
  <c r="F99" i="1" l="1"/>
  <c r="F89" i="1"/>
  <c r="E119" i="1"/>
  <c r="I119" i="1"/>
  <c r="J119" i="1"/>
  <c r="H119" i="1"/>
  <c r="G119" i="1"/>
  <c r="I67" i="1" l="1"/>
  <c r="H67" i="1"/>
  <c r="G67" i="1"/>
  <c r="E67" i="1"/>
  <c r="D67" i="1"/>
  <c r="F67" i="1" l="1"/>
  <c r="N119" i="1"/>
  <c r="M119" i="1"/>
  <c r="L119" i="1"/>
  <c r="K119" i="1"/>
  <c r="N67" i="1" l="1"/>
  <c r="N206" i="1" s="1"/>
  <c r="M67" i="1"/>
  <c r="M206" i="1" s="1"/>
  <c r="K67" i="1"/>
  <c r="K206" i="1" s="1"/>
  <c r="L67" i="1"/>
  <c r="L206" i="1" s="1"/>
  <c r="H142" i="1" l="1"/>
  <c r="H206" i="1" s="1"/>
  <c r="G142" i="1"/>
  <c r="G206" i="1" s="1"/>
  <c r="J121" i="1"/>
  <c r="I121" i="1"/>
  <c r="E121" i="1"/>
  <c r="D121" i="1"/>
  <c r="D119" i="1" l="1"/>
  <c r="F119" i="1" s="1"/>
  <c r="D142" i="1"/>
  <c r="I142" i="1"/>
  <c r="I206" i="1" s="1"/>
  <c r="J142" i="1"/>
  <c r="E142" i="1"/>
  <c r="E206" i="1" l="1"/>
  <c r="D206" i="1"/>
  <c r="F206" i="1" l="1"/>
  <c r="J67" i="1"/>
  <c r="J206" i="1" s="1"/>
</calcChain>
</file>

<file path=xl/sharedStrings.xml><?xml version="1.0" encoding="utf-8"?>
<sst xmlns="http://schemas.openxmlformats.org/spreadsheetml/2006/main" count="552" uniqueCount="375">
  <si>
    <t>Наименование основных мероприятий, мероприятий</t>
  </si>
  <si>
    <t>Ответственный исполнитель, соисполнитель</t>
  </si>
  <si>
    <t>Объем финансирования государственной программы (за отчетный период)</t>
  </si>
  <si>
    <t>Всего</t>
  </si>
  <si>
    <t>в том числе по источникам:</t>
  </si>
  <si>
    <t>федеральный бюджет</t>
  </si>
  <si>
    <t>бюджет Пензенской области</t>
  </si>
  <si>
    <t>внебюджетные источники</t>
  </si>
  <si>
    <t>кассовые расходы</t>
  </si>
  <si>
    <t>Основные этапы выполнения мероприятия и показатели реализации мероприятия, един. изм.</t>
  </si>
  <si>
    <t>Основное мероприятие</t>
  </si>
  <si>
    <t>в том числе:</t>
  </si>
  <si>
    <t>1.1.1.</t>
  </si>
  <si>
    <t>Итого по подпрограмме 1:</t>
  </si>
  <si>
    <t>2.1.1.</t>
  </si>
  <si>
    <t>Итого по подпрограмме 2:</t>
  </si>
  <si>
    <t>Всего по государственной программе:</t>
  </si>
  <si>
    <t>1.1. "Сохранение, использование, популяризация и государственная охрана объектов культурного наследия"</t>
  </si>
  <si>
    <t>1.2.1.</t>
  </si>
  <si>
    <t>Обеспечение деятельности государственных библиотек Пензенской области</t>
  </si>
  <si>
    <t>Развитие музейного дела</t>
  </si>
  <si>
    <t>Обеспечение деятельности государственных музеев Пензенской области</t>
  </si>
  <si>
    <t>1.3.1.</t>
  </si>
  <si>
    <t>Церемония занесения лучших по профессиям и передовых предприятий на Галерею Почета и Славы Пензенской области</t>
  </si>
  <si>
    <t>Развитие архивного дела</t>
  </si>
  <si>
    <t>1.4.1.</t>
  </si>
  <si>
    <t>2. Подпрограмма 2 "Искусство"</t>
  </si>
  <si>
    <t>Сохранение и развитие исполнительских искусств, поддержка современного изобразительного искусства"</t>
  </si>
  <si>
    <t>Обеспечение деятельности театрально-концертных государственных организаций Пензенской области</t>
  </si>
  <si>
    <t>Создание условий для кинопоказа лучших отечественных фильмов</t>
  </si>
  <si>
    <t>2.2.1.</t>
  </si>
  <si>
    <t>Организация кинопоказов</t>
  </si>
  <si>
    <t>Сохранение и развитие традиционной народной культуры, нематериального культурного наследия народов Российской Федерации</t>
  </si>
  <si>
    <t>2.3.1.</t>
  </si>
  <si>
    <t>Обеспечение деятельности государственных учреждений культуры и искусств, направленной на сохранение и развитие традиционной народной культуры, нематериального культурного наследия народов Российской Федерации</t>
  </si>
  <si>
    <t>Оказание методической и практической помощи клубно-досуговым муниципальным учреждениям культуры</t>
  </si>
  <si>
    <t>Поддержка творческих инициатив населения, а также деятелей культуры и искусства, организаций</t>
  </si>
  <si>
    <t>2.4.1.</t>
  </si>
  <si>
    <t>Организация творческих фестивалей</t>
  </si>
  <si>
    <t>Организация и проведение мероприятий, посвященных значимым событиям в культурной жизни Пензенской области и России, развитию культурного сотрудничества</t>
  </si>
  <si>
    <t>Проведение мероприятий в рамках культурного обмена</t>
  </si>
  <si>
    <t>2.5.1.</t>
  </si>
  <si>
    <t>Проведение мероприятий, посвященных значимым событиям в культурной жизни Пензенской области и России</t>
  </si>
  <si>
    <t>3. Подпрограмма 3 "Туризм"</t>
  </si>
  <si>
    <t>Развитие внутреннего туризма</t>
  </si>
  <si>
    <t>3.1.1.</t>
  </si>
  <si>
    <t>Развитие межрегионального и международного сотрудничества в сфере туризма</t>
  </si>
  <si>
    <t>3.2.1.</t>
  </si>
  <si>
    <t>4. Подпрограмма 4 "Обеспечение условий реализации программы"</t>
  </si>
  <si>
    <t>Создание условий для кадровой обеспеченности сферы культуры</t>
  </si>
  <si>
    <t>Обеспечение деятельности государственных профессиональных образовательных организаций</t>
  </si>
  <si>
    <t>4.1.1.</t>
  </si>
  <si>
    <t>Организация мероприятий (концертов, выставок)</t>
  </si>
  <si>
    <t>Выполнение государственных функций по выработке и реализации государственной политики, нормативно-правовому регулированию, контролю в сферах культуры и туристской деятельности, реализация мер по развитию информатизации отрасли</t>
  </si>
  <si>
    <t>Осуществление методической и консультативной помощи органам местного самоуправления муниципальных образований Пензенской</t>
  </si>
  <si>
    <t>4.3.1.</t>
  </si>
  <si>
    <t>Итого по подпрограмме 3:</t>
  </si>
  <si>
    <t>Итого по подпрограмме 4:</t>
  </si>
  <si>
    <t xml:space="preserve">план </t>
  </si>
  <si>
    <t>Основное мероприятие 1.2. "Развитие библиотечного дела"</t>
  </si>
  <si>
    <t xml:space="preserve">Проведение Лермонтовского праздника поэзии
</t>
  </si>
  <si>
    <t xml:space="preserve">Государственная поддержка комплексного развития муниципальных учреждений культуры
</t>
  </si>
  <si>
    <t>4.4.1.</t>
  </si>
  <si>
    <t>Министерство культуры и туризма Пензенской области</t>
  </si>
  <si>
    <t xml:space="preserve">Предоставление субсидий для оказания содействия некоммерческим организациям в проведении работ по воссозданию исторического облика объектов культурного наследия Пензенской области
</t>
  </si>
  <si>
    <t>Министерство культуры и туризма Пензенской области       ГБУК "Пензенский областной Дом народного творчества"</t>
  </si>
  <si>
    <t xml:space="preserve">Разработка и изготовление подарочной, рекламно-информационной и сувенирной продукции, предназначенной
для продвижения турпродукта на российском и международном рынках и формирования привлекательного образа Пензенской области.
Изготовление рекламно-информационной продукции в виде буклетов, плакатов, компакт-дисков и баннерной продукции о туристском потенциале Пензенской области
</t>
  </si>
  <si>
    <t xml:space="preserve">Разработка и поддержание официального сайта "Туризм и отдых в Пензенской области" в информационно-телекоммуникационной сети "Интернет"
</t>
  </si>
  <si>
    <t xml:space="preserve">Проведение региональных, межрегиональных, всероссийских и международных туристских встреч, пресс-туров, рекламных туров, форумов, фестивалей, конференций, семинаров, совещаний, круглых столов, выставок
</t>
  </si>
  <si>
    <t xml:space="preserve">Министерство культуры и туризма Пензенской области,
ГБУК "Пензенский областной Дом народного творчества"
</t>
  </si>
  <si>
    <t xml:space="preserve">Осуществление мероприятий 
по государственной охране объектов культурного наследия на территории Пензенской области, в том числе разработка границ территории и предметов охраны памятников истории и культуры
</t>
  </si>
  <si>
    <t>Обеспечение деятельности аппарата Министерства культуры и туризма Пензенской области, финансовой деятельности государственных учреждений культуры</t>
  </si>
  <si>
    <t>Осуществление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 и работников государственных учреждений культуры Пензенской области</t>
  </si>
  <si>
    <t>Организация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t>
  </si>
  <si>
    <t>4.2.1.</t>
  </si>
  <si>
    <t>№ основного мероприятия (мероприятия) в соответствии с номером Перечня основных мероприятий, мероприятий государственной программы</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</si>
  <si>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</si>
  <si>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 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</si>
  <si>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</si>
  <si>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Подпрограмма 1
"Наследие"</t>
  </si>
  <si>
    <t>Поддержка творческой деятельности и техническое оснащение государственных и муниципальных детских и кукольных театров</t>
  </si>
  <si>
    <t>Министерство строительства и дорожного хозяйства Пензенской области</t>
  </si>
  <si>
    <t>Издание книг пензенских авторов</t>
  </si>
  <si>
    <t>Проведение литературных праздников и конкурсов</t>
  </si>
  <si>
    <t>Проведение областных национальных праздников</t>
  </si>
  <si>
    <t xml:space="preserve">Поддержка творческой деятельности муниципальных театров в населенных пунктах с численностью населения до 
300 тысяч человек
</t>
  </si>
  <si>
    <t>план год</t>
  </si>
  <si>
    <t>план</t>
  </si>
  <si>
    <t xml:space="preserve">кассовые расходы </t>
  </si>
  <si>
    <t xml:space="preserve">процент освоения средств </t>
  </si>
  <si>
    <t>х</t>
  </si>
  <si>
    <t>1.1.1.1.</t>
  </si>
  <si>
    <t>1.1.1.2.</t>
  </si>
  <si>
    <t>1.1.1.3.</t>
  </si>
  <si>
    <t>1.2.1.1.</t>
  </si>
  <si>
    <t>1.2.1.5.</t>
  </si>
  <si>
    <t xml:space="preserve">Региональный проект "Цифровизация услуг и формирование информационного пространства в сфере культуры"
 ("Цифровая культура")
</t>
  </si>
  <si>
    <t xml:space="preserve">1.2.2.
(Н10-3)
</t>
  </si>
  <si>
    <t>1.2.2.1.</t>
  </si>
  <si>
    <t xml:space="preserve">
 Пополнение книжными памятниками фонда оцифрованных изданий Национальной электронной библиотеки
</t>
  </si>
  <si>
    <t>1.3.1.1.</t>
  </si>
  <si>
    <t>1.3.1.2.</t>
  </si>
  <si>
    <t>1.3.1.4.</t>
  </si>
  <si>
    <t>1.3.1.6.</t>
  </si>
  <si>
    <t>Региональный проект "Создание условий для реализации творческого потенциала нации" ("Творческие люди")</t>
  </si>
  <si>
    <t xml:space="preserve">
 Региональный проект "Создание условий для реализации творческого потенциала нации" ("Творческие люди")
</t>
  </si>
  <si>
    <t xml:space="preserve">Организация культурно-просветительских программ 
для школьников
</t>
  </si>
  <si>
    <t>1.3.3.1.</t>
  </si>
  <si>
    <t>1.4.1.1.</t>
  </si>
  <si>
    <t>1.4.1.3.</t>
  </si>
  <si>
    <t>2.1.1.1.</t>
  </si>
  <si>
    <t>2.1.1.2.</t>
  </si>
  <si>
    <t>Проведение торжественных мероприятий, посвященных государственным (всероссийским) праздникам</t>
  </si>
  <si>
    <t>2.2.1.1.</t>
  </si>
  <si>
    <t>2.3.1.1.</t>
  </si>
  <si>
    <t>2.3.1.3.</t>
  </si>
  <si>
    <t>2.3.1.2.</t>
  </si>
  <si>
    <t>2.4.1.1.</t>
  </si>
  <si>
    <t xml:space="preserve">2.4.2. 
(Н10-2)
</t>
  </si>
  <si>
    <t>Организация и проведение фестивалей детского творчества всех жанров</t>
  </si>
  <si>
    <t>2.4.2.2.</t>
  </si>
  <si>
    <t>2.5.1.1.</t>
  </si>
  <si>
    <t>2.5.1.2.</t>
  </si>
  <si>
    <t>3.1.1.1.</t>
  </si>
  <si>
    <t>3.1.1.2.</t>
  </si>
  <si>
    <t>3.1.1.3.</t>
  </si>
  <si>
    <t>3.1.1.4.</t>
  </si>
  <si>
    <t xml:space="preserve">Оснащение оборудованием, мебелью, оргтехникой, расходными материалами для организации работы по направлению "туризм", аренда помещений для проведения промоакций, затраты 
на организацию работы туристских информационных центров, аренда оборудования и площадей
</t>
  </si>
  <si>
    <t>3.1.1.5.</t>
  </si>
  <si>
    <t>3.2.1.1.</t>
  </si>
  <si>
    <t>4.1.1.1.</t>
  </si>
  <si>
    <t>4.1.1.2.</t>
  </si>
  <si>
    <t>4.2.1.1.</t>
  </si>
  <si>
    <t>4.2.1.2.</t>
  </si>
  <si>
    <t>4.3.1.1.</t>
  </si>
  <si>
    <t xml:space="preserve">4.3.2.
(Н10-2)
</t>
  </si>
  <si>
    <t>4.3.2.1.</t>
  </si>
  <si>
    <t>Повышение квалификации творческих и управленческих кадров в сфере культуры</t>
  </si>
  <si>
    <t>4.4.1.1.</t>
  </si>
  <si>
    <t xml:space="preserve">Обеспечение развития и укрепления материально-технической базы домов культуры в населенных пунктах 
с численностью населения до 50 тысяч человек
</t>
  </si>
  <si>
    <t>4.4.1.2.</t>
  </si>
  <si>
    <t>4.4.1.3.</t>
  </si>
  <si>
    <t xml:space="preserve">4.5.1.
(Н10-1)
</t>
  </si>
  <si>
    <t>Региональный проект "Обеспечение качественно нового уровня развития инфраструктуры" ("Культурная среда")</t>
  </si>
  <si>
    <t>4.5.1.1.</t>
  </si>
  <si>
    <t>4.5.1.2.</t>
  </si>
  <si>
    <t xml:space="preserve">Создание и модернизация учреждений культурно-досугового типа в сельской местности, включая строительство, реконструкцию и капитальный 
ремонт зданий
</t>
  </si>
  <si>
    <t>4.2.1.3.</t>
  </si>
  <si>
    <t>Организация проведения независимой оценки качества работы организаций культуры (государственных и муниципальных) Пензенской области</t>
  </si>
  <si>
    <t>Реконструкция и капитальный ремонт зданий муниципальных учреждений культуры</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</si>
  <si>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</si>
  <si>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I - IV квартал          Количество организованных и проведенных мероприятий по государственному надзору за состоянием, содержанием, сохранением, использованием, популяризацией и государственной охраной объектов культурного наследия, единиц</t>
  </si>
  <si>
    <t>I - IV квартал                        1. Количество выданных книг, тыс. экз.</t>
  </si>
  <si>
    <t>I - IV квартал                        2. Количество читателей, тыс. человек</t>
  </si>
  <si>
    <t>IV квартал                          Тираж, экземпляров</t>
  </si>
  <si>
    <t>I - IV квартал                   Количество оцифрованных книжных памятников ,единиц</t>
  </si>
  <si>
    <t>I - IV квартал                        1. Количество граждан, посетивших экспозиции и выставки государственных музеев Пензенской области, тыс. человек.</t>
  </si>
  <si>
    <t>I - IV квартал                        2. Количество выставок, представленных государственными музеями, единиц</t>
  </si>
  <si>
    <t>I - IV квартал                          2. Исполнение запросов граждан, тыс. ед.</t>
  </si>
  <si>
    <t>I - IV квартал                        1. Количество граждан, посетивших спектакли и концерты, тыс. человек.</t>
  </si>
  <si>
    <t>I - IV квартал                        1. Количество проведенных культурно-досуговых мероприятий, единиц</t>
  </si>
  <si>
    <t>I - IV квартал                         2. Количество граждан, участвующих в культурно-досуговых мероприятиях, тыс. человек</t>
  </si>
  <si>
    <t>I - IV квартал                    Количество семинаров, единиц</t>
  </si>
  <si>
    <t>II - IV квартал                 Количество фестивалей, ед.</t>
  </si>
  <si>
    <t xml:space="preserve">II - IV квартал                 Количество конкурсов, ед. </t>
  </si>
  <si>
    <t>I - IV квартал       Количество обучающихся, человек</t>
  </si>
  <si>
    <t>I - IV квартал            Количество мероприятий, единиц</t>
  </si>
  <si>
    <t>IV квартал               Отношение средней заработной платы работников учреждений культуры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Пензенской области, % *</t>
  </si>
  <si>
    <t>I - IV квартал                Количество муниципальных образований, которым оказана методическая и консультативная помощь, единиц</t>
  </si>
  <si>
    <t>IV квартал                        Доля организаций культуры, охваченных независимой оценкой, от общего числа организаций культуры на территории Пензенской области, % *</t>
  </si>
  <si>
    <t xml:space="preserve">IV квартал                   Средняя численность участников клубных формирований в расчете 
на одну тысячу человек 
(в населенных пунктах 
с численностью населения до 50 тысяч человек), человек *
</t>
  </si>
  <si>
    <t>IV квартал                      Количество построенных (реконструированных) и (или) капитально отремонтированных культурно-досуговых учреждений в сельской местности, единиц</t>
  </si>
  <si>
    <t>I - IV квартал                                  2. Количество проведенных спектаклей и концертов, единиц</t>
  </si>
  <si>
    <t>I - IV квартал                           1. Прием дел на хранение, единиц</t>
  </si>
  <si>
    <t xml:space="preserve">1.3.3.2. 
</t>
  </si>
  <si>
    <t>Реализация программ, направленных
на укрепление единства нации, духовно-нравственное и патриотическое воспитание</t>
  </si>
  <si>
    <t>Реализация программы 
"Волонтеры культуры"</t>
  </si>
  <si>
    <t xml:space="preserve"> Региональный проект "Цифровизация услуг и формирование информационного пространства в сфере культуры" ("Цифровая культура")
</t>
  </si>
  <si>
    <t>2.1.2.
(Н10-3)</t>
  </si>
  <si>
    <t xml:space="preserve"> Организация онлайн-трансляций мероприятий, размещаемых на портале "Культура РФ"</t>
  </si>
  <si>
    <t>2.1.2.1.</t>
  </si>
  <si>
    <t xml:space="preserve">Региональный проект "Обеспечение качественно нового уровня развития инфраструктуры" ("Культурная среда")
</t>
  </si>
  <si>
    <t xml:space="preserve">4.4.2.
(Н10-1) </t>
  </si>
  <si>
    <t>4.5.1.4.</t>
  </si>
  <si>
    <t>Создание модельных муниципальных библиотек</t>
  </si>
  <si>
    <t>2.4.2.1.</t>
  </si>
  <si>
    <t>Организация и проведение Фестиваля любительских творческих коллективов с вручением грантов</t>
  </si>
  <si>
    <t>III квартал                         Разработка границ территории и предметов охраны памятников истории и культуры, объектов</t>
  </si>
  <si>
    <t xml:space="preserve">Софинансирование разработки и изготовления инвестиционных проектов и проектной документации по объектам туризма,в том числе фольклорной деревни, центров ремесел, усадеб, туристских баз
и комплексов. Субсидирование расходов на содержание, строительство
и развитие инфраструктуры туризма, приобретение основных фондов, инвентаря, снаряжения и туристской навигации
</t>
  </si>
  <si>
    <t xml:space="preserve">II- IV квартал                              2. Предоставление субсидии государственному театру
(ГБУК "Пензенский областной театр кукол "Кукольный дом") 
</t>
  </si>
  <si>
    <t>4.1.2. (Н10-2)</t>
  </si>
  <si>
    <t>4.1.2.1.</t>
  </si>
  <si>
    <t>III  квартал                    Количество участников, человек</t>
  </si>
  <si>
    <t xml:space="preserve">1.3.2. 
(Н10-3)
</t>
  </si>
  <si>
    <t>Региональный проект "Цифровизация услуг и формирование информацион-ного пространства в сфере культуры" ("Цифровая культура")</t>
  </si>
  <si>
    <t xml:space="preserve">Организация онлайн-трансляций мероприятий, размещаемых 
на портале "Культура РФ"
</t>
  </si>
  <si>
    <t>1.3.2.2.</t>
  </si>
  <si>
    <t>IV квартал             Количество любительских коллективов получивших поддержку, единиц</t>
  </si>
  <si>
    <t>1.2.1.2.</t>
  </si>
  <si>
    <t>Комплектование книжных фондов муниципальных общедоступных библиотек и государственных центральных библиотек субъектов Российской Федерации</t>
  </si>
  <si>
    <t>1.2.1.4.</t>
  </si>
  <si>
    <t>Проведение Межрегиональной книжной выставки-ярмарки "Мир книг на пензенской земле"</t>
  </si>
  <si>
    <t xml:space="preserve">IV квартал                         Количество посетителей, человек
</t>
  </si>
  <si>
    <t>1.3.2.1.</t>
  </si>
  <si>
    <t>Создание мультимедиа-гидов по экспозициям и выставочным проектам</t>
  </si>
  <si>
    <t>II - IV квартал                     Количество онлайн-трансляций, единиц</t>
  </si>
  <si>
    <t>1.3.3.      (Н10-2)</t>
  </si>
  <si>
    <t>I - IV квартал                  Количество программ, единиц</t>
  </si>
  <si>
    <t>I - IV квартал                    Количество участников, тыс. человек</t>
  </si>
  <si>
    <t xml:space="preserve">I - IV квартал                     Количество мероприятий , единиц
</t>
  </si>
  <si>
    <t>2.1.1.3.</t>
  </si>
  <si>
    <t>Организация и проведение Международного фестиваля джазовой музыки "Джаз-Май-Пенза"</t>
  </si>
  <si>
    <t xml:space="preserve">II квартал
Количество зрителей, человек 
</t>
  </si>
  <si>
    <t>I - IV квартал                     Количество кинопоказов, ед.</t>
  </si>
  <si>
    <t>2.2.1.2.</t>
  </si>
  <si>
    <t>Организация фестивалей</t>
  </si>
  <si>
    <t>2.4.1.2.</t>
  </si>
  <si>
    <t xml:space="preserve">Проведение совместных акций 
с творческими союзами
</t>
  </si>
  <si>
    <t>2.4.2.3.</t>
  </si>
  <si>
    <t xml:space="preserve">Государственная поддержка муниципальных учреждений культуры, находящихся 
на территории сельских поселений, и лучших работников муниципальных учреждений культуры, находящихся 
на территории 
сельских поселений
</t>
  </si>
  <si>
    <t>2.Оказана государственная поддержка лучшим сельским учреждениям культуры, единиц</t>
  </si>
  <si>
    <t xml:space="preserve">II квартал
1.Оказана государственная поддержка лучшим работникам сельских учреждений культуры, человек
</t>
  </si>
  <si>
    <t xml:space="preserve">I- IV квартал 
Количество мероприятий. единиц
</t>
  </si>
  <si>
    <t xml:space="preserve"> IV квартал                   Разработка и изготовление подарочной, рекламно-информационной и сувенирной продукции, единиц</t>
  </si>
  <si>
    <t xml:space="preserve">II - IV квартал             Количество фестивалей, ед.
</t>
  </si>
  <si>
    <t>II - IV квартал              Количество рекламных туров, ед.</t>
  </si>
  <si>
    <t xml:space="preserve">II - IV квартал                 Количество выставок, ед.
</t>
  </si>
  <si>
    <t>II - IV квартал              Проведение промоакций,ед.</t>
  </si>
  <si>
    <t xml:space="preserve">Участие в региональных, межрегиональных, всероссийских и международных туристских встречах, форумах, конференциях, семинарах, совещаниях, круглых столах
</t>
  </si>
  <si>
    <t>3.2.1.2.</t>
  </si>
  <si>
    <t>Проведение межрегиональных семинаров по развитию сотрудничества в сфере туризма</t>
  </si>
  <si>
    <t>II квартал
Количество семинаров, единиц</t>
  </si>
  <si>
    <t>4.1.1.3.</t>
  </si>
  <si>
    <t xml:space="preserve">Назначение и выплаты государственной и социальной стипендии обучающимся 
государственных профессиональных образовательных организаций
</t>
  </si>
  <si>
    <t xml:space="preserve">I- IV квартал
Количество стипендиатов, человек
</t>
  </si>
  <si>
    <t>IV квартал                  Количество прошедших дополнительное профессиональное образование, человек</t>
  </si>
  <si>
    <t>IV квартал                   Количество прошедших повышение квалификации, человек</t>
  </si>
  <si>
    <t>Модернизация муниципальных детских школ искусств по видам искусств</t>
  </si>
  <si>
    <t>4.4.2.1.</t>
  </si>
  <si>
    <t xml:space="preserve">IV квартал
Количество реконструированных и (или) капитально отремонтированных муниципальных ДШИ, единиц
</t>
  </si>
  <si>
    <t xml:space="preserve">4.5.1.3. </t>
  </si>
  <si>
    <t>Обеспечение учреждений культуры передвижными многофункцио-нальными культурными центрами (автоклубами)</t>
  </si>
  <si>
    <t>IV квартал
Количество приобретенных передвижных многофункциональных культурных центров (автоклубов) для обслуживания сельского населения, единиц</t>
  </si>
  <si>
    <t>IV квартал                      Количество модельных муниципальных библиотек, единиц</t>
  </si>
  <si>
    <t>* Показатель рассчитывается по итогам года</t>
  </si>
  <si>
    <t>4.5.1.6.</t>
  </si>
  <si>
    <t>Сохранение объекта культурного наследия регионального значения "Обсерватория метеорологическая (деревянная)", в рамках приспособления его к современному использованию</t>
  </si>
  <si>
    <t>Министерство культуры и туризма Пензенской области    Министерство строительства и дорожного хозяйства Пензенской области</t>
  </si>
  <si>
    <t>Департамент Пензенской области по охране памятников истории и культуры</t>
  </si>
  <si>
    <t>Департамент  Пензенской области по охране памятников истории и культуры</t>
  </si>
  <si>
    <t>1.2.1.6.</t>
  </si>
  <si>
    <t>Модернизация библиотек в части комплектования книжных фондов библиотек муниципальных образований и государственных общедоступных библиотек Пензенской области</t>
  </si>
  <si>
    <t>1.3.3.3.</t>
  </si>
  <si>
    <t>Поддержка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 включая мероприятия, направленные на популяризацию русского языка и литературы, народных художественных промыслов и ремесел, поддержку изобразительного искусства</t>
  </si>
  <si>
    <t>4.4.2.2.</t>
  </si>
  <si>
    <t>Приобретение музыкальных инструментов, оборудования и материалов для детских школ искусств по видам искусств и профессиональных образовательных организаций в сфере культуры</t>
  </si>
  <si>
    <t>4.5.1.5.</t>
  </si>
  <si>
    <t>Модернизация региональных и муниципальных театров юного зрителя и театров кукол путем их реконструкции, капитального ремонта</t>
  </si>
  <si>
    <t>4.5.1.7.</t>
  </si>
  <si>
    <t>Развитие сети учреждений культурно-досугового типа</t>
  </si>
  <si>
    <t>4.5.1.8.</t>
  </si>
  <si>
    <t xml:space="preserve">4.5.2.
(Н10-3)
</t>
  </si>
  <si>
    <t>Региональный проект "Цифро-визация услуг и формирование информацион-ного простран-ства в сфере культуры" ("Цифровая культура")</t>
  </si>
  <si>
    <t>4.5.2.1.</t>
  </si>
  <si>
    <t>Создание виртуальных концертных залов</t>
  </si>
  <si>
    <t>IV квартал                   Количество посещений организаций культуры по отношению к уровню 2017 года (в части посещения библиотек)</t>
  </si>
  <si>
    <t>Техническое оснащение муниципальных музеев</t>
  </si>
  <si>
    <t xml:space="preserve">IV квартал                                                     Количество виртуальных концертных залов, единиц
</t>
  </si>
  <si>
    <t>IV квартал                          Количество реконструированных, капитально отремонтированных учреждений культурно-досугового типа, единиц</t>
  </si>
  <si>
    <t>IV квартал            Приобретение звукового светового оборудования, комплект</t>
  </si>
  <si>
    <t>Кирпичная кладка, кв.м.</t>
  </si>
  <si>
    <t>Кровля, кв.м.</t>
  </si>
  <si>
    <t>Наружные тепловые сети, комплекс</t>
  </si>
  <si>
    <t xml:space="preserve">IV квартал
Количество муниципальных библиотек, единиц
</t>
  </si>
  <si>
    <t xml:space="preserve">III квартал
Количество музеев, оснащенных мультимедиа-гидами ,единиц
</t>
  </si>
  <si>
    <t xml:space="preserve">IV квартал              Количество передвижных выставок ведущих федеральных
и региональных музеев, единиц 
</t>
  </si>
  <si>
    <t>III квартал                 Количество мероприятий, единиц</t>
  </si>
  <si>
    <t>2.3.1.4.</t>
  </si>
  <si>
    <t>Проведение Межрегионального фестиваля фольклорных коллективов "Пензенский хоровод"</t>
  </si>
  <si>
    <t>II - IV квартал             Количество фестивалей, единиц</t>
  </si>
  <si>
    <t>IV квартал             Количество оснащенных образовательных учреждений в сфере культуры</t>
  </si>
  <si>
    <t xml:space="preserve">Министерство культуры и туризма Пензенской области </t>
  </si>
  <si>
    <t>заключено контрактов и договоров на сумму 10403,4 тыс.руб.</t>
  </si>
  <si>
    <t>заключено контрактов и договоров на сумму 416,2 тыс.руб.</t>
  </si>
  <si>
    <t>заключен договор на сумму 70,0 тыс.руб.</t>
  </si>
  <si>
    <t>Заключено контраков на сумму 7006,0 тыс.руб.</t>
  </si>
  <si>
    <t>Заключен договор на сумму 60,0 тыс.руб.</t>
  </si>
  <si>
    <t>заключены договора на сумму 430,0 тыс.руб.</t>
  </si>
  <si>
    <t>бюджеты муниципальных образований Пензенской области.</t>
  </si>
  <si>
    <t xml:space="preserve">Заключены контракты на сумму 2500,0 тыс. руб. </t>
  </si>
  <si>
    <t xml:space="preserve">Заключен договор на 300,0 тыс.руб. </t>
  </si>
  <si>
    <t>заключено   договоров на сумму 346,0 тыс.руб.</t>
  </si>
  <si>
    <t>заключены договора на сумму 500,0 тыс.руб.</t>
  </si>
  <si>
    <t>заключены контракты на сумму 15000,0 тыс.руб.</t>
  </si>
  <si>
    <t xml:space="preserve">Заключены контракты на сумму           5 192,94 тыс. руб. </t>
  </si>
  <si>
    <t>заключен контракт на сумму 13246,44 тыс.руб.</t>
  </si>
  <si>
    <t>заключены контракты на сумму                    14 026,63 тыс.руб.</t>
  </si>
  <si>
    <t>Обеспечение деятельности аппарата исполнительного органа Пензенской области, уполномоченного в области сохранения, использования, популяризации и государственной охраны объектов культурного наследия на территории Пензенской области</t>
  </si>
  <si>
    <t>IV  квартал                   Количество посетителей, человек</t>
  </si>
  <si>
    <t>II - III квартал               Количество мероприятий, единиц</t>
  </si>
  <si>
    <t xml:space="preserve">I квартал
Количество акций, единиц 
</t>
  </si>
  <si>
    <t xml:space="preserve">IV квартал                       Количество мероприятий
в рамках поддержки добровольческих движений, единиц 
</t>
  </si>
  <si>
    <t>II-IV квартал                       Количество реконструированных и  капитально отремонтированных объектов, единиц</t>
  </si>
  <si>
    <t>заключено договоров на сумму 1747,0 тыс.руб.</t>
  </si>
  <si>
    <t>I - II квартал          Количество онлайн-трансляций, ед.</t>
  </si>
  <si>
    <t xml:space="preserve">III квартал
Количество фестивалей, ед.
</t>
  </si>
  <si>
    <t>III квартал                 Количество зрителей, чел.</t>
  </si>
  <si>
    <t>IV квартал              Количество поддержанных проектов, единиц</t>
  </si>
  <si>
    <t>I - IV квартал                 Количество обновлений, единиц</t>
  </si>
  <si>
    <t xml:space="preserve">II- IV квартал                           3. Предоставление субсидий муниципальным образованиям 
Пензенской области,субсидий
</t>
  </si>
  <si>
    <t>IV квартал                            Количество оснащенных муниципальных музеев, единиц</t>
  </si>
  <si>
    <t>IV квартал             Количество реконструированных, капитально отремонтированных региональных и муниципальных театров юного зрителя и театров кукол, единиц</t>
  </si>
  <si>
    <t>план 2022 год</t>
  </si>
  <si>
    <t>факт  2022 год</t>
  </si>
  <si>
    <t>заключен договор на 36,0 тыс.руб.</t>
  </si>
  <si>
    <t>заключено  контрактов и договоров на сумму 8389,2 тыс.руб.</t>
  </si>
  <si>
    <t>Заключено контраков на сумму 3777,0 тыс.руб.</t>
  </si>
  <si>
    <t>заключено контрактов и договоров на сумму 1401,0 тыс.руб.</t>
  </si>
  <si>
    <t>заключено контрактов и договоров на сумму 350,0 тыс.руб.</t>
  </si>
  <si>
    <t>заключен договор на сумму 99,9  тыс.руб.</t>
  </si>
  <si>
    <t>заключено  контрактов и договоров на сумму 1390,9 тыс.руб.</t>
  </si>
  <si>
    <t>заключены контракты на сумму 162977,39 тыс.руб.</t>
  </si>
  <si>
    <t>заключены контракты на сумму 25889,9 тыс.руб.</t>
  </si>
  <si>
    <t>заключены контракты на сумму 98606,44 тыс.руб.</t>
  </si>
  <si>
    <t>заключены контракты на сумму 220046,7  тыс.руб.</t>
  </si>
  <si>
    <t xml:space="preserve">Дополнительные мероприятия были проведены в связи с вступлением в действие постановления Правительства Пензенской области от 20.12.2021 № 889-пП. Учитывая количество выданных разрешений, послуживших основанием для подготовки программ проверок и проведения инспекционных визитов, количество контрольно - надзорных мероприятий возросло. </t>
  </si>
  <si>
    <t>1.2.1.7.</t>
  </si>
  <si>
    <t xml:space="preserve">Комплектование книжных фондов созданных модельных муниципальных библиотек </t>
  </si>
  <si>
    <t>IV квартал                 Количество муниципальных модельных библиотек, обновивших книжные фонды, единиц</t>
  </si>
  <si>
    <t>IV квартал
Количество участников (посетителей) творческого проекта, человек</t>
  </si>
  <si>
    <t xml:space="preserve">IV квартал
Количество проведенных мероприятий в рамках творческого проекта, мероприятий
</t>
  </si>
  <si>
    <t xml:space="preserve">Обеспечение деятельности Государственного архива
Пензенской области
</t>
  </si>
  <si>
    <t>Министерство по делам архивов Пензенской области</t>
  </si>
  <si>
    <t xml:space="preserve">Министерство по делам архивов Пензенской области
</t>
  </si>
  <si>
    <t xml:space="preserve">Обеспечение деятельности аппарата Министерства по делам архивов Пензенской области
</t>
  </si>
  <si>
    <t>I - IV квартал                Организация и проведение заседаний экспертно-проверочной комиссии, единиц</t>
  </si>
  <si>
    <t>I,III квартал                  Количество мероприятий, единиц</t>
  </si>
  <si>
    <t xml:space="preserve">IV квартал                     Число посещений театров малых городов, человек
</t>
  </si>
  <si>
    <t xml:space="preserve">    IV квартал                            1. Число посещений детских и кукольных театров, человек
</t>
  </si>
  <si>
    <t xml:space="preserve">Переходящий объект, завершение работ в 2023 году </t>
  </si>
  <si>
    <t xml:space="preserve">IV квартал                   Количество предоставленных субсидий в объеме, тыс. руб. 
</t>
  </si>
  <si>
    <t>I - IV квартал                   Количество посещений, человек</t>
  </si>
  <si>
    <t>I - III квартал               Количество форумов, конференций, семинаров, выставок, единиц</t>
  </si>
  <si>
    <t>Заключено  договоров на сумму 2801,4 тыс.руб. В рамках реализации данного мероприятия были проведены следующие торжественные мероприятия: День защитника отечества, Международный женский день, День работника культуры, День победы, День России, День народного единства, День героев отечества</t>
  </si>
  <si>
    <t>Заключено   договоров на сумму 1561,2 тыс.руб. В 2022 году в рамках реализации данного мероприятия были проведены следующие литературные праздники и конкурсы: IV Межрегиональный литературный фестиваль «Белинская весна», XXXVIII Купринский литературный праздник, V Международный конкурс чтецов "Слова подобны крыльям"</t>
  </si>
  <si>
    <t xml:space="preserve">В рамках  Всероссийской акции «Ночь кино – 2022»: 
- «Последний богатырь: Посланник Тьмы» (режиссер Дмитрий Дьяченко)
- «Чемпион мира» (режиссер Алексей Сидоров) 
- «Пара из будущего» (режиссер Алексей Нужный)
В рамках VII Открытого фестиваля детского кино «Солнечный круг»: 
- показ новых серий киножурнала «Ералаш» Центральной киностудии детских и юношеских фильмов имени М. Горького 
- мультипликационный фильм «Легенда о Княгине Нарчатке» анимационной студии «Фантазёры» Дворца творчества детей и молодёжи г. Заречного и детской инклюзивной студии анимации «МУЛЬТИварка» Пензенской областной библиотеки для детей и юношества 
- детский фильм «Правила геймера» киностудии «Беларусьфильм» (режиссёр Игорь Четвериков). 
В рамках торжественного мероприятия, посвященного окончанию Второй мировой войны:
- документальный фильм «Пенза – Брест: дорогами памяти и дружбы» 
В рамках мероприятий для мобилизованных граждан:
- художественный фильм  «Они сражались за Родину» 
</t>
  </si>
  <si>
    <t>Заключены договора на сумму 480,0 тыс.руб. В рамках реализации данного мероприятия состоялись: Фестиваль детского кино "Солнечный круг", Открытый российский кинофестиваль «Мужская роль» имени И.И. Мозжухина</t>
  </si>
  <si>
    <t>В рамках реализации данного мероприятия в 2022 году в Пензенской области состоялось проведение национальных праздников "Спас" и "Сабантуй"</t>
  </si>
  <si>
    <t>Среди проведенных фестивалей в 2022 году:  Областной конкурс детского художественного творчества "Одарённые дети", Всероссийский фестиваль-конкурс классической и современной музыки "Музыкальный подснежник", Областной творческий конкурс"Дебют"</t>
  </si>
  <si>
    <t>Заключены договора на сумму 3058,6 тыс.руб. В рамках реализации данного мероприятия были проведены следующие фестивали: Областной фестиваль патриотической песни "Катюша", III Областной фестиваль молодежных культур «Перспектива» "Перспектива", Фестиваль казачьей воинской культуры "Казарла", ХI открытый Всероссийский фестиваль-конкурс высокой моды и национального костюма "Модный двор", II Межрегиональный детско-юношеский фестиваль национальных культур "Веретено"</t>
  </si>
  <si>
    <t>Заключено  договоров на сумму 982,1 тыс.руб. В рамках реализации данного мероприятия были проведены следующие фестивали: V региональный фестиваль лауреатов "Пензенские ласточки", III Региональный конкурс юных музыкантов «Камертон», Областной фестиваль-конкурс детского творчества "Пензенские звездочки-2022"</t>
  </si>
  <si>
    <t>По результатам проведённого конкурса на получение денежного поощрения лучшими муниципальными учреждениями культуры, находящимися на территориях сельских поселений ПО и их работниками победителями стали учреждения культуры Колышлейского, Кузнецкого, Лопатинского, Лунинского, Наровчатского, Нижнеломовского, Сосновоборского, Шемышейского районов. Работники - учреждений культуры Колышлейского, Неверкинского, Наровчатского, Нижнеломовского, Вадинского, Пачелмского, Бековского районов. (549-пП от 30.06.2022)</t>
  </si>
  <si>
    <t>заключено  договоров на сумму 5234,6 тыс.руб. В рамках реализации данного пункта были проведены следующие мероприятия: "Мерориятия посвященные 130-летию картинной галереи", "Тихвинская ярмарка", "Золотарёвское городище - перекресток цивилизаций", "Неделя пензенского писателя", "Театральное приволжье"</t>
  </si>
  <si>
    <t>Международная туристическая выставка ИНТУРМАРКЕТ-2022, V Международный форум-выставка деловых контактов «Брест-2022», 28-я Международная выставка туризма и индустрии гостеприимства MITT 2022, фестиваль-ярмарка "Дожинки-2022"</t>
  </si>
  <si>
    <t>Семинар-совещание по вопросам развития направления "Волонтёры гостеприимства Пензенской области"</t>
  </si>
  <si>
    <t>1. Областной семинар «Итоги работы учреждений клубно-досугового типа Пензенской области в 2021 году в рамках реализации национального проекта «Культура»» 31 марта
2022г.
2. Областной семинар «Организация работы самодеятельных фольклорных коллективов. Традиции, костюм, обряды». 25 апреля
2022г.
3. Семинар-практикум «Развитие декоративно-прикладного искусства. Перспективные формы работы». 17 мая
2022г.
4. Создание социокультурного пространства на территории сельского поселения на примере работы филиала МБУК МЦРДК в с. Рамзай и автоклуба МБУК МЦРДК Мокшанского района 31 мая
2022г.
5. Новые перспективы народного творчества, развитие туризма как одного из основных видов деятельности учреждений культуры Каменского района. Туристический сувенир. 29 июня 
2022г.
6. Семинар-практикум «РеализацСеминар-практикум «Реализация проекта «Пушкинская карта» и онлайн-формат в работе культурно-досуговых учреждений».
30 сентября
2022г.
7. "Современные цифровые технологии в
режиссуре культурно-массовых мероприятий.
Мультимедийные технологии и
медиасистемы: возможности, типы и
применение."
26 октября
2022г.
8. Областной семинар «Проекты и гранты. Особенности разработки, теория, практика»
29 ноября
2022г.
9. Областной семинар «Подготовка
государственной статистической отчетности
о деятельности культурно-досуговых
учреждений региона за 2022 год и
приоритетные направления работы в 2023
году»</t>
  </si>
  <si>
    <t>Заключено  договоров на сумму 67,9 тыс.руб. В рамках реализации данного мероприятия были проведены: Форум (мастермайд) "Волонтеры культуры", Цикл тренингов "Сохраняем наследие вместе"</t>
  </si>
  <si>
    <t>В период с 4 по 11 февраля 2022 года состоялся конкурсный отбор на предоставление субсидий из регионального бюджета  бюджетам муниципальных районов (городских округов) Пензенской области в целях  софинансирования мероприятий по развитию внутреннего туризма в 2022 году (далее – конкурсный отбор).
Победителями по итогам конкурсного отбора стали администрации Белинского, Мокшанского, Наровчатского, Никольского, Тамалинского районов, подавшие заявки об участии в конкурсном отборе по следующим проектам:
- Белинский район – «В Поимском музее живут сказки» (проведение материального оснащения кукольных театров организованных сотрудниками дома-музея А.П Анисимовой, объем финансирования: 50 тыс.р. – областной бюджет, 0 р. – муниципальный бюджет);
- Мокшанский район - «Мокшан. История рядом» (установка арт-объектов на территории р.п. Мокшан, объем финансирования: 200 тыс.р. – областной бюджет, 25 тыс. р. – муниципальный бюджет);
- Наровчатский район - «Туристическая навигация» (установка туристической навигации на территории Наровчатского района, объем финансирования: 200 тыс.р. – областной бюджет, 20 тыс. р. – муниципальный бюджет);
- Никольский район - «Культурный код Никольского района» (размещение у объектов показа информационных табличек с системой QR-кодов, объем финансирования: 180 тыс.р. – областной бюджет, 20 тыс. р. – муниципальный бюджет);
- Тамалинский район - «От истоков к современности» (создание мастерской народных музыкальных инструментов, объем финансирования: 370 тыс.р. – областной бюджет, 50 тыс. р. – муниципальный бюджет).</t>
  </si>
  <si>
    <t>ОТЧЕТ об исполнении основных мероприятий, мероприятий государственной программы Пензенской области "Развитие культуры и туризма Пензенской области " за 2022 год</t>
  </si>
  <si>
    <t>Министерство культуры и туризма Пензенской области                                    ГБУК "Пензенский областной Дом народного творчества"</t>
  </si>
  <si>
    <t xml:space="preserve">Заключено  контрактов и договоров на сумму 19617,5  тыс.руб. на обновление </t>
  </si>
  <si>
    <t>Обеспечена деятельность 3 государственных музеев: ГБУК "Пензенская областная картинная галерея им. К.А. Савицкого", ГБУК "Пензенский краеведческий музей", "ГБУК "Объединение государственных литературно-мемориальных музеев Пензенской области"</t>
  </si>
  <si>
    <t>В рамках реализации данного мероприятия в 2022 году в ГБУК "Объединение государственных литературных-мемориальных музеев" были экспанированы следующие выставки: «Н.С. Лесков – волшебник слова». Выставка из фондов
Государственного литературного музея И.С. Тургенева (г. Орел).
3. «Страна Гайдарика». Выставка из фондов Музея политической истории
России (г. Санкт-Петербург).
4. «Театральная жизнь «Обыкновенной истории». Выставка из фондов
Ульяновского областного краеведческого музея им. И.А. Гончарова.</t>
  </si>
  <si>
    <t xml:space="preserve">В рамках реализации данного мероприятия в 2022 году был проведен творческий проект - Международный кинофестиваль имени Ивана Мозжухина «Мужская роль» </t>
  </si>
  <si>
    <t>Обеспечена деятельность 4 государственных театрально-концертных организаций: ГАУК ПО "Пензаконцерт", ГБУК "Пензенский областной театр кукол "Кукольный дом", ГБУК "Центр театрального искусства "Дом Мейерхольда", ГАУК "Пензенский областной драматический театр им. А.В. Луначарского"</t>
  </si>
  <si>
    <t>Обеспечена деятельность 2 государственных учреждений: ГАУК ПО "Центр культурного развития "Дом офицеров" и ГБУК "Пензенский областной Дом народного творчества"</t>
  </si>
  <si>
    <t>По результатам конкурсного отбора 4 любительским творческим коллективам перечислены денежные средства в размере 100 тыс. рублей каждому</t>
  </si>
  <si>
    <t>В рамках реализации данного мероприятия государственными учреждениями культуры Пензенской области было проведено 5 мероприятий в рамках культурного обмена</t>
  </si>
  <si>
    <t>Заключено контрактов и договоров на сумму 1210,8 тыс.руб. с целью обеспечения реализации данного мероприятия</t>
  </si>
  <si>
    <t>В рамках реализации данного мероприятия обеспечена работа пунктов Туристского информационного центра, в том числе на событийных фестивалях в 2022 году</t>
  </si>
  <si>
    <t>Обеспечена деятельность 4 подведомственных СПО: ГБПОУ Пензенский колледж искусств, ГБПОУ Пензенский музыкальный колледж им. А.А. Архангельского.,ГБПОУ Пензенское художественное училище им. К.А. Савицкого, ГБПОУ Кузнецкий музыкальный колледж</t>
  </si>
  <si>
    <t>В рамках реализации мероприятия было заключено  контрактов и договоров на сумму 1554,2 тыс.руб. Обеспечена деятельность МБУ ТЮЗ г. Заречногоъ</t>
  </si>
  <si>
    <t>В рамках реализации данного мероприятия было заключено  контрактов и договоров на сумму 2404,5 тыс.руб. Обеспечена деятельность ГБУК "Пензенский областной театр кукол "Кукольный Дом", ТЮЗ г. Пенза</t>
  </si>
  <si>
    <t>В 2022 году в Пензенской области отремонтировано/реконструирована 3 учреждения культурно-досугового типа: Белинский район (с. Волчково), Бековский район, Колышлейский район (с. Красная горка)</t>
  </si>
  <si>
    <t>В 2022 году в Пензенской области капитально-отремонтировано 3 учреждения культурно-досугового типа: Белинский район (с. Волчково), Бековский район, Колышлейский район (с. Красная горка)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</si>
</sst>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Calibri"/>
      <family val="2"/>
      <charset val="204"/>
      <scheme val="minor"/>
    </font>
    <font>
      <sz val="11"/>
      <color theme="1"/>
      <name val="Times New Roman"/>
      <family val="1"/>
      <charset val="204"/>
    </font>
    <font>
      <b/>
      <sz val="12"/>
      <color theme="1"/>
      <name val="Times New Roman"/>
      <family val="1"/>
      <charset val="204"/>
    </font>
    <font>
      <sz val="11"/>
      <name val="Times New Roman"/>
      <family val="1"/>
      <charset val="204"/>
    </font>
    <font>
      <sz val="10"/>
      <color theme="1"/>
      <name val="Times New Roman"/>
      <family val="1"/>
      <charset val="204"/>
    </font>
    <font>
      <sz val="12"/>
      <color theme="1"/>
      <name val="Times New Roman"/>
      <family val="1"/>
      <charset val="204"/>
    </font>
    <font>
      <b/>
      <sz val="14"/>
      <name val="Times New Roman"/>
      <family val="1"/>
      <charset val="204"/>
    </font>
    <font>
      <b/>
      <sz val="10"/>
      <name val="Times New Roman"/>
      <family val="1"/>
      <charset val="204"/>
    </font>
    <font>
      <b/>
      <sz val="11"/>
      <name val="Times New Roman"/>
      <family val="1"/>
      <charset val="204"/>
    </font>
    <font>
      <b/>
      <sz val="10"/>
      <color theme="1"/>
      <name val="Times New Roman"/>
      <family val="1"/>
      <charset val="204"/>
    </font>
    <font>
      <sz val="8"/>
      <name val="Arial Cyr"/>
    </font>
    <font>
      <sz val="16"/>
      <color theme="1"/>
      <name val="Times New Roman"/>
      <family val="1"/>
      <charset val="204"/>
    </font>
    <font>
      <sz val="10"/>
      <name val="Times New Roman"/>
      <family val="1"/>
      <charset val="204"/>
    </font>
    <font>
      <sz val="12"/>
      <color theme="1"/>
      <name val="Calibri"/>
      <family val="2"/>
      <charset val="204"/>
      <scheme val="minor"/>
    </font>
    <font>
      <b/>
      <sz val="12"/>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hair">
        <color indexed="64"/>
      </left>
      <right style="medium">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74">
    <xf numFmtId="0" fontId="0" fillId="0" borderId="0" xfId="0"/>
    <xf numFmtId="0" fontId="0" fillId="2" borderId="0" xfId="0" applyFill="1"/>
    <xf numFmtId="0" fontId="1" fillId="2" borderId="0" xfId="0" applyFont="1" applyFill="1" applyBorder="1" applyAlignment="1">
      <alignment horizontal="center" vertical="top" wrapText="1"/>
    </xf>
    <xf numFmtId="0" fontId="0" fillId="2" borderId="0" xfId="0" applyFill="1" applyBorder="1"/>
    <xf numFmtId="164" fontId="0" fillId="2" borderId="0" xfId="0" applyNumberFormat="1" applyFill="1"/>
    <xf numFmtId="0" fontId="0" fillId="2" borderId="8" xfId="0" applyFill="1" applyBorder="1"/>
    <xf numFmtId="0" fontId="1" fillId="2" borderId="0" xfId="0" applyFont="1" applyFill="1" applyAlignment="1">
      <alignment horizontal="center"/>
    </xf>
    <xf numFmtId="0" fontId="0" fillId="2" borderId="0" xfId="0" applyFill="1" applyAlignment="1">
      <alignment horizontal="center"/>
    </xf>
    <xf numFmtId="0" fontId="0" fillId="2" borderId="0" xfId="0" applyFill="1" applyAlignment="1">
      <alignment wrapText="1"/>
    </xf>
    <xf numFmtId="0" fontId="9"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15" xfId="0" applyFont="1" applyFill="1" applyBorder="1" applyAlignment="1">
      <alignment horizontal="center" vertical="top" wrapText="1"/>
    </xf>
    <xf numFmtId="0" fontId="1" fillId="2" borderId="0" xfId="0" applyFont="1" applyFill="1" applyBorder="1" applyAlignment="1">
      <alignment vertical="top" wrapText="1"/>
    </xf>
    <xf numFmtId="0" fontId="5" fillId="2" borderId="0" xfId="0" applyFont="1" applyFill="1" applyBorder="1" applyAlignment="1">
      <alignment horizontal="center" vertical="top" wrapText="1"/>
    </xf>
    <xf numFmtId="0" fontId="5" fillId="2" borderId="0" xfId="0" applyFont="1" applyFill="1"/>
    <xf numFmtId="0" fontId="12" fillId="2" borderId="18" xfId="0" applyFont="1" applyFill="1" applyBorder="1" applyAlignment="1">
      <alignment vertical="top" wrapText="1"/>
    </xf>
    <xf numFmtId="0" fontId="1" fillId="2" borderId="3"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7" xfId="0" applyFont="1" applyFill="1" applyBorder="1" applyAlignment="1">
      <alignment horizontal="center" vertical="top" wrapText="1"/>
    </xf>
    <xf numFmtId="0" fontId="4" fillId="2" borderId="7" xfId="0" applyFont="1" applyFill="1" applyBorder="1" applyAlignment="1">
      <alignment horizontal="center" vertical="center" wrapText="1"/>
    </xf>
    <xf numFmtId="0" fontId="12" fillId="0" borderId="21" xfId="0" applyFont="1" applyFill="1" applyBorder="1" applyAlignment="1">
      <alignment vertical="top" wrapText="1"/>
    </xf>
    <xf numFmtId="0" fontId="12" fillId="0" borderId="17" xfId="0" applyFont="1" applyFill="1" applyBorder="1" applyAlignment="1">
      <alignment vertical="top" wrapText="1"/>
    </xf>
    <xf numFmtId="0" fontId="12" fillId="0" borderId="20" xfId="0" applyFont="1" applyFill="1" applyBorder="1" applyAlignment="1">
      <alignment vertical="top" wrapText="1"/>
    </xf>
    <xf numFmtId="0" fontId="12" fillId="0" borderId="15" xfId="0" applyFont="1" applyFill="1" applyBorder="1" applyAlignment="1">
      <alignment vertical="top" wrapText="1"/>
    </xf>
    <xf numFmtId="0" fontId="3" fillId="0" borderId="15" xfId="0" applyFont="1" applyFill="1" applyBorder="1" applyAlignment="1">
      <alignment vertical="top"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top" wrapText="1"/>
    </xf>
    <xf numFmtId="0" fontId="12" fillId="0" borderId="15" xfId="0" applyFont="1" applyFill="1" applyBorder="1" applyAlignment="1">
      <alignment horizontal="left" vertical="top" wrapText="1"/>
    </xf>
    <xf numFmtId="164" fontId="8" fillId="0" borderId="15" xfId="0" applyNumberFormat="1" applyFont="1" applyFill="1" applyBorder="1" applyAlignment="1">
      <alignment horizontal="center" vertical="top" wrapText="1"/>
    </xf>
    <xf numFmtId="0" fontId="3" fillId="0" borderId="15" xfId="0" applyFont="1" applyFill="1" applyBorder="1" applyAlignment="1">
      <alignment horizontal="right" vertical="top" wrapText="1"/>
    </xf>
    <xf numFmtId="0" fontId="12" fillId="0" borderId="18" xfId="0" applyFont="1" applyFill="1" applyBorder="1" applyAlignment="1">
      <alignment vertical="top" wrapText="1"/>
    </xf>
    <xf numFmtId="164" fontId="8" fillId="0" borderId="7" xfId="0" applyNumberFormat="1" applyFont="1" applyFill="1" applyBorder="1" applyAlignment="1">
      <alignment horizontal="center" vertical="top" wrapText="1"/>
    </xf>
    <xf numFmtId="0" fontId="3" fillId="0" borderId="16" xfId="0" applyFont="1" applyFill="1" applyBorder="1" applyAlignment="1">
      <alignment vertical="top" wrapText="1"/>
    </xf>
    <xf numFmtId="0" fontId="12" fillId="0" borderId="19" xfId="0" applyFont="1" applyFill="1" applyBorder="1" applyAlignment="1">
      <alignment vertical="top" wrapText="1"/>
    </xf>
    <xf numFmtId="0" fontId="3" fillId="0" borderId="15" xfId="0" applyNumberFormat="1" applyFont="1" applyFill="1" applyBorder="1" applyAlignment="1">
      <alignment vertical="top" wrapText="1"/>
    </xf>
    <xf numFmtId="0" fontId="3" fillId="0" borderId="7" xfId="0" applyFont="1" applyFill="1" applyBorder="1" applyAlignment="1">
      <alignment horizontal="center"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top" wrapText="1"/>
    </xf>
    <xf numFmtId="0" fontId="3" fillId="0" borderId="7" xfId="0" applyFont="1" applyFill="1" applyBorder="1" applyAlignment="1">
      <alignment vertical="top" wrapText="1"/>
    </xf>
    <xf numFmtId="0" fontId="3" fillId="0" borderId="5" xfId="0" applyFont="1" applyFill="1" applyBorder="1" applyAlignment="1">
      <alignment vertical="top" wrapText="1"/>
    </xf>
    <xf numFmtId="164" fontId="3" fillId="0" borderId="4" xfId="0" applyNumberFormat="1" applyFont="1" applyFill="1" applyBorder="1" applyAlignment="1">
      <alignment horizontal="center" vertical="top" wrapText="1"/>
    </xf>
    <xf numFmtId="0" fontId="3" fillId="0" borderId="7" xfId="0" applyFont="1" applyFill="1" applyBorder="1" applyAlignment="1">
      <alignment horizontal="center" vertical="center" wrapText="1"/>
    </xf>
    <xf numFmtId="0" fontId="3" fillId="0" borderId="7" xfId="0" applyNumberFormat="1" applyFont="1" applyFill="1" applyBorder="1" applyAlignment="1">
      <alignment horizontal="right" vertical="top" wrapText="1"/>
    </xf>
    <xf numFmtId="0" fontId="3"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top" wrapText="1"/>
    </xf>
    <xf numFmtId="0" fontId="3" fillId="0" borderId="7" xfId="0" applyFont="1" applyFill="1" applyBorder="1" applyAlignment="1">
      <alignment horizontal="right" vertical="top" wrapText="1"/>
    </xf>
    <xf numFmtId="0" fontId="12" fillId="0" borderId="22" xfId="0" applyFont="1" applyFill="1" applyBorder="1" applyAlignment="1">
      <alignment vertical="top" wrapText="1"/>
    </xf>
    <xf numFmtId="0" fontId="3" fillId="0" borderId="4" xfId="0" applyFont="1" applyFill="1" applyBorder="1" applyAlignment="1">
      <alignment horizontal="right" vertical="top" wrapText="1"/>
    </xf>
    <xf numFmtId="0" fontId="3" fillId="0" borderId="5" xfId="0" applyFont="1" applyFill="1" applyBorder="1" applyAlignment="1">
      <alignment horizontal="right" vertical="top" wrapText="1"/>
    </xf>
    <xf numFmtId="0" fontId="3" fillId="0" borderId="6" xfId="0" applyFont="1" applyFill="1" applyBorder="1" applyAlignment="1">
      <alignment horizontal="center" vertical="top" wrapText="1"/>
    </xf>
    <xf numFmtId="49" fontId="10" fillId="0" borderId="15"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0" fontId="3" fillId="0" borderId="6" xfId="0" applyFont="1" applyFill="1" applyBorder="1" applyAlignment="1">
      <alignment horizontal="right" vertical="top" wrapText="1"/>
    </xf>
    <xf numFmtId="0" fontId="3" fillId="0" borderId="6" xfId="0" applyFont="1" applyFill="1" applyBorder="1" applyAlignment="1">
      <alignment vertical="top" wrapText="1"/>
    </xf>
    <xf numFmtId="0" fontId="8" fillId="0" borderId="7" xfId="0" applyFont="1" applyFill="1" applyBorder="1" applyAlignment="1">
      <alignment horizontal="right" vertical="top" wrapText="1"/>
    </xf>
    <xf numFmtId="0" fontId="8" fillId="0" borderId="7" xfId="0" applyFont="1" applyFill="1" applyBorder="1" applyAlignment="1">
      <alignment vertical="top" wrapText="1"/>
    </xf>
    <xf numFmtId="164" fontId="3" fillId="0" borderId="7" xfId="0" applyNumberFormat="1" applyFont="1" applyFill="1" applyBorder="1" applyAlignment="1">
      <alignment horizontal="center" vertical="top" wrapText="1"/>
    </xf>
    <xf numFmtId="0" fontId="0" fillId="0" borderId="0" xfId="0" applyFill="1"/>
    <xf numFmtId="0" fontId="1" fillId="0" borderId="0" xfId="0" applyFont="1" applyFill="1" applyBorder="1" applyAlignment="1">
      <alignment horizontal="center" vertical="top" wrapText="1"/>
    </xf>
    <xf numFmtId="0" fontId="13" fillId="2" borderId="0" xfId="0" applyFont="1" applyFill="1"/>
    <xf numFmtId="0" fontId="12" fillId="0" borderId="24" xfId="0" applyFont="1" applyFill="1" applyBorder="1" applyAlignment="1">
      <alignment vertical="top" wrapText="1"/>
    </xf>
    <xf numFmtId="0" fontId="0" fillId="2" borderId="0" xfId="0" applyFill="1" applyAlignment="1">
      <alignment vertical="center"/>
    </xf>
    <xf numFmtId="164" fontId="3" fillId="0" borderId="15" xfId="0" applyNumberFormat="1" applyFont="1" applyFill="1" applyBorder="1" applyAlignment="1">
      <alignment vertical="top" wrapText="1"/>
    </xf>
    <xf numFmtId="0" fontId="12" fillId="0" borderId="7" xfId="0" applyFont="1" applyFill="1" applyBorder="1" applyAlignment="1">
      <alignment vertical="top" wrapText="1"/>
    </xf>
    <xf numFmtId="4" fontId="3" fillId="0" borderId="15" xfId="0" applyNumberFormat="1" applyFont="1" applyFill="1" applyBorder="1" applyAlignment="1">
      <alignment horizontal="center" vertical="top" wrapText="1"/>
    </xf>
    <xf numFmtId="4" fontId="8" fillId="0" borderId="15" xfId="0" applyNumberFormat="1" applyFont="1" applyFill="1" applyBorder="1" applyAlignment="1">
      <alignment horizontal="center" vertical="top" wrapText="1"/>
    </xf>
    <xf numFmtId="4" fontId="8" fillId="0" borderId="7" xfId="0" applyNumberFormat="1" applyFont="1" applyFill="1" applyBorder="1" applyAlignment="1">
      <alignment horizontal="center" vertical="top" wrapText="1"/>
    </xf>
    <xf numFmtId="0" fontId="3" fillId="0" borderId="15" xfId="0" applyNumberFormat="1" applyFont="1" applyFill="1" applyBorder="1" applyAlignment="1">
      <alignment horizontal="right" vertical="top" wrapText="1"/>
    </xf>
    <xf numFmtId="0" fontId="12" fillId="0" borderId="0" xfId="0" applyFont="1" applyFill="1" applyBorder="1" applyAlignment="1">
      <alignment vertical="top" wrapText="1"/>
    </xf>
    <xf numFmtId="0" fontId="12" fillId="0" borderId="12" xfId="0" applyFont="1" applyFill="1" applyBorder="1" applyAlignment="1">
      <alignment horizontal="center" vertical="top" wrapText="1"/>
    </xf>
    <xf numFmtId="0" fontId="3" fillId="0" borderId="10" xfId="0" applyFont="1" applyFill="1" applyBorder="1" applyAlignment="1">
      <alignment horizontal="right" vertical="top" wrapText="1"/>
    </xf>
    <xf numFmtId="0" fontId="3" fillId="0" borderId="21" xfId="0" applyFont="1" applyFill="1" applyBorder="1" applyAlignment="1">
      <alignment horizontal="center" vertical="center" wrapText="1"/>
    </xf>
    <xf numFmtId="0" fontId="12" fillId="0" borderId="15" xfId="0" applyFont="1" applyFill="1" applyBorder="1" applyAlignment="1">
      <alignment horizontal="center" vertical="top" wrapText="1"/>
    </xf>
    <xf numFmtId="0" fontId="3" fillId="0" borderId="3" xfId="0" applyFont="1" applyFill="1" applyBorder="1" applyAlignment="1">
      <alignment horizontal="right" vertical="top" wrapText="1"/>
    </xf>
    <xf numFmtId="0" fontId="3" fillId="0" borderId="3" xfId="0" applyFont="1" applyFill="1" applyBorder="1" applyAlignment="1">
      <alignment vertical="top" wrapText="1"/>
    </xf>
    <xf numFmtId="164" fontId="3" fillId="0" borderId="3"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4" fontId="0" fillId="2" borderId="0" xfId="0" applyNumberFormat="1" applyFill="1"/>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vertical="top" wrapText="1"/>
    </xf>
    <xf numFmtId="0" fontId="3" fillId="2" borderId="10"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10" xfId="0" applyFont="1" applyFill="1" applyBorder="1" applyAlignment="1">
      <alignment vertical="top" wrapText="1"/>
    </xf>
    <xf numFmtId="164" fontId="3" fillId="2" borderId="15" xfId="0" applyNumberFormat="1" applyFont="1" applyFill="1" applyBorder="1" applyAlignment="1">
      <alignment vertical="top" wrapText="1"/>
    </xf>
    <xf numFmtId="164" fontId="3" fillId="2" borderId="7" xfId="0" applyNumberFormat="1" applyFont="1" applyFill="1" applyBorder="1" applyAlignment="1">
      <alignment vertical="top" wrapText="1"/>
    </xf>
    <xf numFmtId="0" fontId="3" fillId="0" borderId="3" xfId="0" applyFont="1" applyFill="1" applyBorder="1" applyAlignment="1">
      <alignment horizontal="center" vertical="center" wrapText="1"/>
    </xf>
    <xf numFmtId="4" fontId="3" fillId="0" borderId="2" xfId="0" applyNumberFormat="1" applyFont="1" applyFill="1" applyBorder="1" applyAlignment="1">
      <alignment horizontal="center" vertical="top" wrapText="1"/>
    </xf>
    <xf numFmtId="4" fontId="3" fillId="0" borderId="6" xfId="0" applyNumberFormat="1" applyFont="1" applyFill="1" applyBorder="1" applyAlignment="1">
      <alignment horizontal="center" vertical="top" wrapText="1"/>
    </xf>
    <xf numFmtId="4" fontId="3" fillId="0" borderId="3"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11" xfId="0" applyFont="1" applyFill="1" applyBorder="1" applyAlignment="1">
      <alignment horizontal="center" vertical="top" wrapText="1"/>
    </xf>
    <xf numFmtId="164" fontId="3" fillId="0" borderId="3" xfId="0" applyNumberFormat="1" applyFont="1" applyFill="1" applyBorder="1" applyAlignment="1">
      <alignment vertical="top" wrapText="1"/>
    </xf>
    <xf numFmtId="14" fontId="3" fillId="0" borderId="2" xfId="0" applyNumberFormat="1" applyFont="1" applyFill="1" applyBorder="1" applyAlignment="1">
      <alignment horizontal="center" vertical="top"/>
    </xf>
    <xf numFmtId="14" fontId="3" fillId="0" borderId="1" xfId="0" applyNumberFormat="1" applyFont="1" applyFill="1" applyBorder="1" applyAlignment="1">
      <alignment horizontal="center" vertical="top"/>
    </xf>
    <xf numFmtId="0" fontId="3" fillId="0" borderId="24"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 fontId="3" fillId="0" borderId="1" xfId="0" applyNumberFormat="1" applyFont="1" applyFill="1" applyBorder="1" applyAlignment="1">
      <alignment vertical="top" wrapText="1"/>
    </xf>
    <xf numFmtId="1" fontId="3" fillId="0" borderId="9" xfId="0" applyNumberFormat="1" applyFont="1" applyFill="1" applyBorder="1" applyAlignment="1">
      <alignment vertical="top" wrapText="1"/>
    </xf>
    <xf numFmtId="0" fontId="3" fillId="0" borderId="5" xfId="0" applyFont="1" applyFill="1" applyBorder="1" applyAlignment="1">
      <alignment horizontal="left" vertical="center" wrapText="1"/>
    </xf>
    <xf numFmtId="14" fontId="3" fillId="0" borderId="12" xfId="0" applyNumberFormat="1" applyFont="1" applyFill="1" applyBorder="1" applyAlignment="1">
      <alignment horizontal="center" vertical="top"/>
    </xf>
    <xf numFmtId="14" fontId="3" fillId="0"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0" fontId="3" fillId="0" borderId="15" xfId="0" applyFont="1" applyFill="1" applyBorder="1" applyAlignment="1">
      <alignment horizontal="center" wrapText="1"/>
    </xf>
    <xf numFmtId="14" fontId="3" fillId="0" borderId="15"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center"/>
    </xf>
    <xf numFmtId="4" fontId="8" fillId="0" borderId="15" xfId="0" applyNumberFormat="1" applyFont="1" applyFill="1" applyBorder="1" applyAlignment="1">
      <alignment horizontal="center" vertical="center" wrapText="1"/>
    </xf>
    <xf numFmtId="4" fontId="3" fillId="0" borderId="15" xfId="0" applyNumberFormat="1" applyFont="1" applyFill="1" applyBorder="1" applyAlignment="1">
      <alignment horizontal="center" vertical="center" wrapText="1"/>
    </xf>
    <xf numFmtId="4" fontId="3" fillId="0" borderId="15" xfId="0" applyNumberFormat="1" applyFont="1" applyFill="1" applyBorder="1" applyAlignment="1">
      <alignment vertical="center" wrapText="1"/>
    </xf>
    <xf numFmtId="164" fontId="3" fillId="0" borderId="15" xfId="0" applyNumberFormat="1"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4" fontId="3" fillId="0" borderId="15" xfId="0" applyNumberFormat="1" applyFont="1" applyFill="1" applyBorder="1" applyAlignment="1">
      <alignment vertical="top" wrapText="1"/>
    </xf>
    <xf numFmtId="164" fontId="3" fillId="0" borderId="15" xfId="0" applyNumberFormat="1" applyFont="1" applyFill="1" applyBorder="1" applyAlignment="1">
      <alignment horizontal="center" vertical="top" wrapText="1"/>
    </xf>
    <xf numFmtId="14" fontId="3" fillId="0" borderId="12" xfId="0" applyNumberFormat="1" applyFont="1" applyFill="1" applyBorder="1" applyAlignment="1">
      <alignment horizontal="center" vertical="top" wrapText="1"/>
    </xf>
    <xf numFmtId="4" fontId="3" fillId="0" borderId="8" xfId="0" applyNumberFormat="1" applyFont="1" applyFill="1" applyBorder="1" applyAlignment="1">
      <alignment horizontal="center" vertical="top" wrapText="1"/>
    </xf>
    <xf numFmtId="14" fontId="3" fillId="0" borderId="11" xfId="0" applyNumberFormat="1" applyFont="1" applyFill="1" applyBorder="1" applyAlignment="1">
      <alignment horizontal="center" vertical="top" wrapText="1"/>
    </xf>
    <xf numFmtId="0" fontId="3" fillId="0" borderId="7" xfId="0" applyFont="1" applyFill="1" applyBorder="1" applyAlignment="1">
      <alignment horizontal="center" wrapText="1"/>
    </xf>
    <xf numFmtId="4" fontId="3" fillId="0" borderId="15" xfId="0" applyNumberFormat="1" applyFont="1" applyFill="1" applyBorder="1" applyAlignment="1">
      <alignment horizontal="center" vertical="top"/>
    </xf>
    <xf numFmtId="4" fontId="3" fillId="0" borderId="8" xfId="0" applyNumberFormat="1" applyFont="1" applyFill="1" applyBorder="1" applyAlignment="1">
      <alignment horizontal="center" vertical="top"/>
    </xf>
    <xf numFmtId="4" fontId="3" fillId="0" borderId="4" xfId="0" applyNumberFormat="1" applyFont="1" applyFill="1" applyBorder="1" applyAlignment="1">
      <alignment horizontal="center" vertical="top"/>
    </xf>
    <xf numFmtId="0" fontId="3" fillId="0" borderId="8" xfId="0" applyNumberFormat="1" applyFont="1" applyFill="1" applyBorder="1" applyAlignment="1">
      <alignment horizontal="right" vertical="top"/>
    </xf>
    <xf numFmtId="0" fontId="3" fillId="0" borderId="15" xfId="0" applyNumberFormat="1" applyFont="1" applyFill="1" applyBorder="1" applyAlignment="1">
      <alignment horizontal="right" vertical="top"/>
    </xf>
    <xf numFmtId="14" fontId="3" fillId="0" borderId="15" xfId="0" applyNumberFormat="1" applyFont="1" applyFill="1" applyBorder="1" applyAlignment="1">
      <alignment vertical="top"/>
    </xf>
    <xf numFmtId="0" fontId="3" fillId="0" borderId="0" xfId="0" applyNumberFormat="1" applyFont="1" applyFill="1" applyBorder="1" applyAlignment="1">
      <alignment horizontal="right" vertical="top"/>
    </xf>
    <xf numFmtId="0" fontId="3" fillId="0" borderId="15" xfId="0" applyFont="1" applyFill="1" applyBorder="1" applyAlignment="1">
      <alignment vertical="center" wrapText="1"/>
    </xf>
    <xf numFmtId="164" fontId="8" fillId="0" borderId="7" xfId="0" applyNumberFormat="1" applyFont="1" applyFill="1" applyBorder="1" applyAlignment="1">
      <alignment vertical="top" wrapText="1"/>
    </xf>
    <xf numFmtId="0" fontId="14" fillId="0" borderId="15" xfId="0" applyFont="1" applyFill="1" applyBorder="1" applyAlignment="1">
      <alignment horizontal="center" vertical="top"/>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164" fontId="14" fillId="0" borderId="15" xfId="0" applyNumberFormat="1" applyFont="1" applyFill="1" applyBorder="1" applyAlignment="1">
      <alignment horizontal="center" vertical="top"/>
    </xf>
    <xf numFmtId="4" fontId="3" fillId="0" borderId="7" xfId="0" applyNumberFormat="1" applyFont="1" applyFill="1" applyBorder="1" applyAlignment="1">
      <alignment vertical="top" wrapText="1"/>
    </xf>
    <xf numFmtId="0" fontId="3" fillId="0" borderId="16"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3" fillId="0" borderId="1" xfId="0" applyNumberFormat="1" applyFont="1" applyFill="1" applyBorder="1" applyAlignment="1">
      <alignment vertical="top" wrapText="1"/>
    </xf>
    <xf numFmtId="16" fontId="3" fillId="0" borderId="15" xfId="0" applyNumberFormat="1"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2" fontId="3" fillId="0" borderId="21"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16" fontId="3" fillId="0" borderId="2" xfId="0" applyNumberFormat="1" applyFont="1" applyFill="1" applyBorder="1" applyAlignment="1">
      <alignment horizontal="center" vertical="top" wrapText="1"/>
    </xf>
    <xf numFmtId="164" fontId="3" fillId="0" borderId="9" xfId="0" applyNumberFormat="1" applyFont="1" applyFill="1" applyBorder="1" applyAlignment="1">
      <alignment horizontal="center" vertical="center" wrapText="1"/>
    </xf>
    <xf numFmtId="0" fontId="3" fillId="0" borderId="9" xfId="0" applyFont="1" applyFill="1" applyBorder="1" applyAlignment="1">
      <alignment horizontal="right" vertical="top" wrapText="1"/>
    </xf>
    <xf numFmtId="16" fontId="8" fillId="0" borderId="3" xfId="0" applyNumberFormat="1" applyFont="1" applyFill="1" applyBorder="1" applyAlignment="1">
      <alignment horizontal="center" vertical="top" wrapText="1"/>
    </xf>
    <xf numFmtId="16" fontId="3" fillId="0" borderId="12" xfId="0" applyNumberFormat="1" applyFont="1" applyFill="1" applyBorder="1" applyAlignment="1">
      <alignment horizontal="center" vertical="top" wrapText="1"/>
    </xf>
    <xf numFmtId="164" fontId="3" fillId="0" borderId="7" xfId="0" applyNumberFormat="1" applyFont="1" applyFill="1" applyBorder="1" applyAlignment="1">
      <alignment vertical="top" wrapText="1"/>
    </xf>
    <xf numFmtId="4" fontId="3" fillId="0" borderId="7" xfId="0" applyNumberFormat="1" applyFont="1" applyFill="1" applyBorder="1" applyAlignment="1">
      <alignment horizontal="center" vertical="top" wrapText="1"/>
    </xf>
    <xf numFmtId="0" fontId="15" fillId="0" borderId="8" xfId="0" applyFont="1" applyFill="1" applyBorder="1" applyAlignment="1">
      <alignment horizontal="center" vertical="top" wrapText="1"/>
    </xf>
    <xf numFmtId="164" fontId="3" fillId="0" borderId="6" xfId="0" applyNumberFormat="1" applyFont="1" applyFill="1" applyBorder="1" applyAlignment="1">
      <alignment vertical="top" wrapText="1"/>
    </xf>
    <xf numFmtId="4" fontId="3" fillId="0" borderId="4" xfId="0" applyNumberFormat="1" applyFont="1" applyFill="1" applyBorder="1" applyAlignment="1">
      <alignment horizontal="center" vertical="top" wrapText="1"/>
    </xf>
    <xf numFmtId="14" fontId="3" fillId="2" borderId="1" xfId="0" applyNumberFormat="1" applyFont="1" applyFill="1" applyBorder="1" applyAlignment="1">
      <alignment horizontal="center" vertical="top" wrapText="1"/>
    </xf>
    <xf numFmtId="164" fontId="3" fillId="0" borderId="6" xfId="0" applyNumberFormat="1" applyFont="1" applyFill="1" applyBorder="1" applyAlignment="1">
      <alignment horizontal="center" vertical="top" wrapText="1"/>
    </xf>
    <xf numFmtId="164" fontId="3" fillId="0" borderId="4" xfId="0" applyNumberFormat="1" applyFont="1" applyFill="1" applyBorder="1" applyAlignment="1">
      <alignment vertical="top" wrapText="1"/>
    </xf>
    <xf numFmtId="164" fontId="3" fillId="0" borderId="10"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0" fontId="15" fillId="0" borderId="15" xfId="0" applyFont="1" applyFill="1" applyBorder="1" applyAlignment="1">
      <alignment horizontal="center" vertical="top" wrapText="1"/>
    </xf>
    <xf numFmtId="0" fontId="3" fillId="0" borderId="3" xfId="0" applyNumberFormat="1" applyFont="1" applyFill="1" applyBorder="1" applyAlignment="1">
      <alignment vertical="top"/>
    </xf>
    <xf numFmtId="4"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vertical="top"/>
    </xf>
    <xf numFmtId="0" fontId="3" fillId="0" borderId="0" xfId="0" applyFont="1" applyFill="1" applyBorder="1" applyAlignment="1">
      <alignment horizontal="right" vertical="top" wrapText="1"/>
    </xf>
    <xf numFmtId="4" fontId="8" fillId="0" borderId="3" xfId="0" applyNumberFormat="1" applyFont="1" applyFill="1" applyBorder="1" applyAlignment="1">
      <alignment horizontal="center" vertical="center"/>
    </xf>
    <xf numFmtId="0" fontId="3" fillId="0" borderId="25" xfId="0" applyFont="1" applyFill="1" applyBorder="1" applyAlignment="1">
      <alignment horizontal="center" vertical="center" wrapText="1"/>
    </xf>
    <xf numFmtId="4" fontId="3" fillId="0" borderId="3" xfId="0" applyNumberFormat="1" applyFont="1" applyFill="1" applyBorder="1" applyAlignment="1">
      <alignment horizontal="center" vertical="center"/>
    </xf>
    <xf numFmtId="4" fontId="8" fillId="0" borderId="4" xfId="0" applyNumberFormat="1" applyFont="1" applyFill="1" applyBorder="1" applyAlignment="1">
      <alignment horizontal="center" vertical="top" wrapText="1"/>
    </xf>
    <xf numFmtId="164" fontId="8" fillId="0" borderId="4" xfId="0" applyNumberFormat="1" applyFont="1" applyFill="1" applyBorder="1" applyAlignment="1">
      <alignment horizontal="center" vertical="top" wrapText="1"/>
    </xf>
    <xf numFmtId="0" fontId="8" fillId="0" borderId="15" xfId="0" applyFont="1" applyFill="1" applyBorder="1" applyAlignment="1">
      <alignment horizontal="center" vertical="top" wrapText="1"/>
    </xf>
    <xf numFmtId="4" fontId="3" fillId="0" borderId="2"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4" fontId="3" fillId="0" borderId="14" xfId="0" applyNumberFormat="1" applyFont="1" applyFill="1" applyBorder="1" applyAlignment="1">
      <alignment horizontal="center" vertical="center" wrapText="1"/>
    </xf>
    <xf numFmtId="0" fontId="15" fillId="0" borderId="1" xfId="0" applyFont="1" applyBorder="1" applyAlignment="1">
      <alignment horizontal="center" vertical="top" wrapText="1"/>
    </xf>
    <xf numFmtId="0" fontId="3" fillId="0" borderId="0" xfId="0" applyFont="1" applyFill="1" applyBorder="1" applyAlignment="1">
      <alignment horizontal="left" vertical="top" wrapText="1"/>
    </xf>
    <xf numFmtId="0" fontId="3" fillId="0" borderId="1" xfId="0" applyFont="1" applyBorder="1" applyAlignment="1">
      <alignment horizontal="center" vertical="top" wrapText="1"/>
    </xf>
    <xf numFmtId="165" fontId="3" fillId="0" borderId="7"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0" fontId="3" fillId="0" borderId="8" xfId="0" applyFont="1" applyFill="1" applyBorder="1" applyAlignment="1">
      <alignment horizontal="right" vertical="top" wrapText="1"/>
    </xf>
    <xf numFmtId="0" fontId="8" fillId="0" borderId="4" xfId="0" applyFont="1" applyFill="1" applyBorder="1" applyAlignment="1">
      <alignment horizontal="center" vertical="center" wrapText="1"/>
    </xf>
    <xf numFmtId="2" fontId="0" fillId="2" borderId="0" xfId="0" applyNumberFormat="1" applyFill="1"/>
    <xf numFmtId="0" fontId="3" fillId="0" borderId="3" xfId="0"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0" fontId="12" fillId="0" borderId="7" xfId="0" applyFont="1" applyFill="1" applyBorder="1" applyAlignment="1">
      <alignment horizontal="left" vertical="center" wrapText="1"/>
    </xf>
    <xf numFmtId="0" fontId="3" fillId="0" borderId="15" xfId="0" applyFont="1" applyBorder="1" applyAlignment="1">
      <alignment horizontal="center" vertical="center"/>
    </xf>
    <xf numFmtId="4" fontId="3" fillId="0" borderId="7" xfId="0" applyNumberFormat="1" applyFont="1" applyFill="1" applyBorder="1" applyAlignment="1">
      <alignment horizontal="center" vertical="center"/>
    </xf>
    <xf numFmtId="14" fontId="3" fillId="0" borderId="7" xfId="0" applyNumberFormat="1" applyFont="1" applyFill="1" applyBorder="1" applyAlignment="1">
      <alignment horizontal="center" vertical="top" wrapText="1"/>
    </xf>
    <xf numFmtId="0" fontId="3" fillId="0" borderId="7" xfId="0" applyNumberFormat="1" applyFont="1" applyFill="1" applyBorder="1" applyAlignment="1">
      <alignment vertical="top"/>
    </xf>
    <xf numFmtId="0" fontId="3" fillId="0" borderId="6" xfId="0" applyNumberFormat="1" applyFont="1" applyFill="1" applyBorder="1" applyAlignment="1">
      <alignment vertical="top"/>
    </xf>
    <xf numFmtId="14" fontId="3" fillId="0" borderId="7" xfId="0" applyNumberFormat="1" applyFont="1" applyFill="1" applyBorder="1" applyAlignment="1">
      <alignment vertical="top"/>
    </xf>
    <xf numFmtId="14" fontId="12" fillId="0" borderId="3" xfId="0" applyNumberFormat="1" applyFont="1" applyFill="1" applyBorder="1" applyAlignment="1">
      <alignment horizontal="left" vertical="top" wrapText="1"/>
    </xf>
    <xf numFmtId="0" fontId="12" fillId="0" borderId="27" xfId="0" applyFont="1" applyFill="1" applyBorder="1" applyAlignment="1">
      <alignment vertical="top" wrapText="1"/>
    </xf>
    <xf numFmtId="4" fontId="3" fillId="0" borderId="2"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4" fontId="3" fillId="0" borderId="12" xfId="0" applyNumberFormat="1" applyFont="1" applyFill="1" applyBorder="1" applyAlignment="1">
      <alignment horizontal="center" vertical="top"/>
    </xf>
    <xf numFmtId="0" fontId="3" fillId="0" borderId="3" xfId="0" applyFont="1" applyFill="1" applyBorder="1" applyAlignment="1">
      <alignment horizontal="center" vertical="top" wrapText="1"/>
    </xf>
    <xf numFmtId="0" fontId="3" fillId="0" borderId="11" xfId="0" applyNumberFormat="1" applyFont="1" applyFill="1" applyBorder="1" applyAlignment="1">
      <alignment vertical="top"/>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16"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right" vertical="top" wrapText="1"/>
    </xf>
    <xf numFmtId="0" fontId="3" fillId="0" borderId="12"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1" xfId="0" applyFont="1" applyFill="1" applyBorder="1" applyAlignment="1">
      <alignment horizontal="right" vertical="top" wrapText="1"/>
    </xf>
    <xf numFmtId="164" fontId="8"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14" fontId="3" fillId="0" borderId="2" xfId="0" applyNumberFormat="1"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top" wrapText="1"/>
    </xf>
    <xf numFmtId="4" fontId="3" fillId="0" borderId="8" xfId="0" applyNumberFormat="1" applyFont="1" applyFill="1" applyBorder="1" applyAlignment="1">
      <alignment horizontal="center" vertical="center" wrapText="1"/>
    </xf>
    <xf numFmtId="0" fontId="3" fillId="0" borderId="7" xfId="0" applyFont="1" applyFill="1" applyBorder="1" applyAlignment="1">
      <alignment horizontal="center" vertical="top" wrapText="1"/>
    </xf>
    <xf numFmtId="0" fontId="3" fillId="0" borderId="12" xfId="0"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14" fontId="3" fillId="0" borderId="2"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0" fontId="1" fillId="0" borderId="15" xfId="0" applyFont="1" applyFill="1" applyBorder="1" applyAlignment="1">
      <alignment horizontal="center" vertical="top" wrapText="1"/>
    </xf>
    <xf numFmtId="0" fontId="3" fillId="0" borderId="21" xfId="0" applyFont="1" applyFill="1" applyBorder="1" applyAlignment="1">
      <alignment horizontal="right" vertical="top" wrapText="1"/>
    </xf>
    <xf numFmtId="14" fontId="3" fillId="0" borderId="3"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2"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4" fontId="3" fillId="0" borderId="1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4" fontId="3" fillId="0" borderId="1" xfId="0" applyNumberFormat="1" applyFont="1" applyFill="1" applyBorder="1" applyAlignment="1">
      <alignment horizontal="center" vertical="top"/>
    </xf>
    <xf numFmtId="4" fontId="3" fillId="0" borderId="3" xfId="0" applyNumberFormat="1" applyFont="1" applyFill="1" applyBorder="1" applyAlignment="1">
      <alignment horizontal="center" vertical="top"/>
    </xf>
    <xf numFmtId="0" fontId="3" fillId="2" borderId="1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0" fontId="3" fillId="0" borderId="1" xfId="0" applyFont="1" applyFill="1" applyBorder="1" applyAlignment="1">
      <alignment horizontal="right" vertical="top" wrapText="1"/>
    </xf>
    <xf numFmtId="0" fontId="3" fillId="0" borderId="3" xfId="0" applyFont="1" applyFill="1" applyBorder="1" applyAlignment="1">
      <alignment horizontal="right" vertical="top" wrapText="1"/>
    </xf>
    <xf numFmtId="0" fontId="1" fillId="0" borderId="9" xfId="0" applyFont="1" applyFill="1" applyBorder="1" applyAlignment="1">
      <alignment horizontal="center" wrapText="1"/>
    </xf>
    <xf numFmtId="4" fontId="3" fillId="0" borderId="3" xfId="0" applyNumberFormat="1" applyFont="1" applyFill="1" applyBorder="1" applyAlignment="1">
      <alignment horizontal="center" vertical="top" wrapText="1"/>
    </xf>
    <xf numFmtId="4" fontId="8" fillId="0" borderId="1" xfId="0" applyNumberFormat="1" applyFont="1" applyFill="1" applyBorder="1" applyAlignment="1">
      <alignment horizontal="center" vertical="top" wrapText="1"/>
    </xf>
    <xf numFmtId="4" fontId="8" fillId="0"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top" wrapText="1"/>
    </xf>
    <xf numFmtId="0" fontId="3" fillId="0" borderId="7" xfId="0" applyFont="1" applyFill="1" applyBorder="1" applyAlignment="1">
      <alignment horizontal="center" vertical="top" wrapText="1"/>
    </xf>
    <xf numFmtId="16" fontId="3" fillId="0" borderId="1" xfId="0" applyNumberFormat="1" applyFont="1" applyFill="1" applyBorder="1" applyAlignment="1">
      <alignment horizontal="center" vertical="top" wrapText="1"/>
    </xf>
    <xf numFmtId="16" fontId="3" fillId="0" borderId="3"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5"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4" fillId="0" borderId="1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4" xfId="0"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0" fontId="8" fillId="0" borderId="12" xfId="0" applyFont="1" applyFill="1" applyBorder="1" applyAlignment="1">
      <alignment horizontal="center" vertical="top" wrapText="1"/>
    </xf>
    <xf numFmtId="0" fontId="8" fillId="0" borderId="4" xfId="0" applyFont="1" applyFill="1" applyBorder="1" applyAlignment="1">
      <alignment horizontal="center" vertical="top" wrapText="1"/>
    </xf>
    <xf numFmtId="14" fontId="3" fillId="0" borderId="2" xfId="0" applyNumberFormat="1" applyFont="1" applyFill="1" applyBorder="1" applyAlignment="1">
      <alignment horizontal="center" vertical="top" wrapText="1"/>
    </xf>
    <xf numFmtId="0" fontId="14" fillId="0" borderId="1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 xfId="0" applyFont="1" applyFill="1" applyBorder="1" applyAlignment="1">
      <alignment horizontal="center" vertical="center"/>
    </xf>
    <xf numFmtId="4" fontId="15" fillId="0" borderId="12" xfId="0" applyNumberFormat="1" applyFont="1" applyFill="1" applyBorder="1" applyAlignment="1">
      <alignment horizontal="left" vertical="center" wrapText="1"/>
    </xf>
    <xf numFmtId="4" fontId="15" fillId="0" borderId="8" xfId="0" applyNumberFormat="1" applyFont="1" applyFill="1" applyBorder="1" applyAlignment="1">
      <alignment horizontal="left" vertical="center" wrapText="1"/>
    </xf>
    <xf numFmtId="4" fontId="15" fillId="0" borderId="4" xfId="0" applyNumberFormat="1"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2" borderId="14" xfId="0" applyFont="1" applyFill="1" applyBorder="1" applyAlignment="1">
      <alignment vertical="top" wrapText="1"/>
    </xf>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top" wrapText="1"/>
    </xf>
    <xf numFmtId="0" fontId="3" fillId="0" borderId="9" xfId="0" applyFont="1" applyFill="1" applyBorder="1" applyAlignment="1">
      <alignment horizontal="center" vertical="top" wrapText="1"/>
    </xf>
    <xf numFmtId="4" fontId="3" fillId="0" borderId="9" xfId="0" applyNumberFormat="1" applyFont="1" applyFill="1" applyBorder="1" applyAlignment="1">
      <alignment horizontal="center" vertical="top"/>
    </xf>
    <xf numFmtId="4" fontId="3" fillId="0" borderId="10" xfId="0" applyNumberFormat="1" applyFont="1" applyFill="1" applyBorder="1" applyAlignment="1">
      <alignment horizontal="center" vertical="top"/>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3" fillId="0" borderId="1" xfId="0" applyNumberFormat="1" applyFont="1" applyFill="1" applyBorder="1" applyAlignment="1">
      <alignment vertical="top" wrapText="1"/>
    </xf>
    <xf numFmtId="4" fontId="3" fillId="0" borderId="3" xfId="0" applyNumberFormat="1" applyFont="1" applyFill="1" applyBorder="1"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3" fillId="0" borderId="1" xfId="0" applyNumberFormat="1" applyFont="1" applyFill="1" applyBorder="1" applyAlignment="1">
      <alignment horizontal="center" vertical="top"/>
    </xf>
    <xf numFmtId="14" fontId="3" fillId="0" borderId="3" xfId="0" applyNumberFormat="1" applyFont="1" applyFill="1" applyBorder="1" applyAlignment="1">
      <alignment horizontal="center" vertical="top"/>
    </xf>
    <xf numFmtId="0" fontId="3" fillId="0" borderId="2" xfId="0" applyFont="1" applyFill="1" applyBorder="1" applyAlignment="1">
      <alignment horizontal="center" vertical="center" wrapText="1"/>
    </xf>
    <xf numFmtId="0" fontId="3" fillId="2" borderId="12"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164" fontId="8" fillId="2" borderId="1"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64" fontId="8" fillId="0" borderId="3" xfId="0" applyNumberFormat="1" applyFont="1" applyFill="1" applyBorder="1" applyAlignment="1">
      <alignment horizontal="center" vertical="top"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4" fontId="8" fillId="2" borderId="1" xfId="0" applyNumberFormat="1" applyFont="1" applyFill="1" applyBorder="1" applyAlignment="1">
      <alignment horizontal="center" vertical="top" wrapText="1"/>
    </xf>
    <xf numFmtId="4" fontId="8" fillId="2" borderId="3"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1" xfId="0" applyFont="1" applyFill="1" applyBorder="1" applyAlignment="1">
      <alignment horizontal="right" vertical="top" wrapText="1"/>
    </xf>
    <xf numFmtId="0" fontId="1" fillId="0" borderId="3" xfId="0" applyFont="1" applyFill="1" applyBorder="1" applyAlignment="1">
      <alignment horizontal="right" vertical="top"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3" fillId="2" borderId="2"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2" xfId="0" applyFont="1" applyFill="1" applyBorder="1" applyAlignment="1">
      <alignment horizontal="right" vertical="top"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3" fillId="0" borderId="12" xfId="0" applyNumberFormat="1" applyFont="1" applyFill="1" applyBorder="1" applyAlignment="1">
      <alignment horizontal="center" vertical="center" wrapText="1"/>
    </xf>
    <xf numFmtId="4" fontId="3" fillId="0" borderId="8"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M216"/>
  <sheetViews>
    <sheetView tabSelected="1" view="pageBreakPreview" zoomScale="70" zoomScaleNormal="70" zoomScaleSheetLayoutView="70" workbookViewId="0">
      <pane ySplit="6" topLeftCell="A149" activePane="bottomLeft" state="frozen"/>
      <selection pane="bottomLeft" activeCell="R150" sqref="R150"/>
    </sheetView>
  </sheetViews>
  <sheetFormatPr defaultRowHeight="15" x14ac:dyDescent="0.25"/>
  <cols>
    <col min="1" max="1" width="13.7109375" style="1" customWidth="1"/>
    <col min="2" max="2" width="38.5703125" style="1" customWidth="1"/>
    <col min="3" max="3" width="22.85546875" style="1" customWidth="1"/>
    <col min="4" max="4" width="19.28515625" style="1" customWidth="1"/>
    <col min="5" max="5" width="13.42578125" style="1" customWidth="1"/>
    <col min="6" max="6" width="14" style="1" customWidth="1"/>
    <col min="7" max="7" width="12.140625" style="1" customWidth="1"/>
    <col min="8" max="8" width="11.140625" style="1" customWidth="1"/>
    <col min="9" max="9" width="15.7109375" style="1" customWidth="1"/>
    <col min="10" max="10" width="15.42578125" style="1" customWidth="1"/>
    <col min="11" max="11" width="9.28515625" style="1" bestFit="1" customWidth="1"/>
    <col min="12" max="12" width="9.42578125" style="1" bestFit="1" customWidth="1"/>
    <col min="13" max="14" width="9.28515625" style="1" bestFit="1" customWidth="1"/>
    <col min="15" max="15" width="27.42578125" style="1" customWidth="1"/>
    <col min="16" max="16" width="11.7109375" style="1" customWidth="1"/>
    <col min="17" max="17" width="11.140625" style="1" customWidth="1"/>
    <col min="18" max="18" width="34.28515625" style="1" customWidth="1"/>
    <col min="19" max="19" width="16.5703125" style="1" customWidth="1"/>
    <col min="20" max="20" width="9.140625" style="1"/>
    <col min="21" max="21" width="15.7109375" style="1" customWidth="1"/>
    <col min="22" max="22" width="9.140625" style="1"/>
    <col min="23" max="23" width="12.140625" style="1" customWidth="1"/>
    <col min="24" max="16384" width="9.140625" style="1"/>
  </cols>
  <sheetData>
    <row r="1" spans="1:20" ht="39" customHeight="1" x14ac:dyDescent="0.25">
      <c r="A1" s="340" t="s">
        <v>358</v>
      </c>
      <c r="B1" s="340"/>
      <c r="C1" s="340"/>
      <c r="D1" s="340"/>
      <c r="E1" s="340"/>
      <c r="F1" s="340"/>
      <c r="G1" s="340"/>
      <c r="H1" s="340"/>
      <c r="I1" s="340"/>
      <c r="J1" s="340"/>
      <c r="K1" s="340"/>
      <c r="L1" s="340"/>
      <c r="M1" s="340"/>
      <c r="N1" s="340"/>
      <c r="O1" s="340"/>
      <c r="P1" s="340"/>
      <c r="Q1" s="340"/>
      <c r="R1" s="340"/>
      <c r="S1" s="340"/>
      <c r="T1" s="340"/>
    </row>
    <row r="2" spans="1:20" ht="25.5" customHeight="1" thickBot="1" x14ac:dyDescent="0.3">
      <c r="A2" s="6"/>
      <c r="B2" s="7"/>
      <c r="C2" s="297" t="s">
        <v>63</v>
      </c>
      <c r="D2" s="297"/>
      <c r="E2" s="297"/>
      <c r="F2" s="297"/>
      <c r="G2" s="297"/>
      <c r="H2" s="297"/>
      <c r="I2" s="297"/>
      <c r="J2" s="297"/>
      <c r="K2" s="297"/>
      <c r="L2" s="297"/>
      <c r="M2" s="297"/>
      <c r="N2" s="297"/>
      <c r="O2" s="297"/>
      <c r="P2" s="8"/>
      <c r="Q2" s="8"/>
    </row>
    <row r="3" spans="1:20" ht="15.75" customHeight="1" thickBot="1" x14ac:dyDescent="0.3">
      <c r="A3" s="328" t="s">
        <v>75</v>
      </c>
      <c r="B3" s="328" t="s">
        <v>0</v>
      </c>
      <c r="C3" s="328" t="s">
        <v>1</v>
      </c>
      <c r="D3" s="368" t="s">
        <v>2</v>
      </c>
      <c r="E3" s="369"/>
      <c r="F3" s="369"/>
      <c r="G3" s="369"/>
      <c r="H3" s="369"/>
      <c r="I3" s="369"/>
      <c r="J3" s="369"/>
      <c r="K3" s="369"/>
      <c r="L3" s="369"/>
      <c r="M3" s="369"/>
      <c r="N3" s="370"/>
      <c r="O3" s="345" t="s">
        <v>76</v>
      </c>
      <c r="P3" s="346"/>
      <c r="Q3" s="347"/>
      <c r="R3" s="328" t="s">
        <v>77</v>
      </c>
      <c r="S3" s="328" t="s">
        <v>78</v>
      </c>
    </row>
    <row r="4" spans="1:20" ht="15.75" customHeight="1" thickBot="1" x14ac:dyDescent="0.3">
      <c r="A4" s="329"/>
      <c r="B4" s="329"/>
      <c r="C4" s="329"/>
      <c r="D4" s="345" t="s">
        <v>3</v>
      </c>
      <c r="E4" s="346"/>
      <c r="F4" s="347"/>
      <c r="G4" s="359" t="s">
        <v>4</v>
      </c>
      <c r="H4" s="360"/>
      <c r="I4" s="360"/>
      <c r="J4" s="360"/>
      <c r="K4" s="360"/>
      <c r="L4" s="360"/>
      <c r="M4" s="360"/>
      <c r="N4" s="361"/>
      <c r="O4" s="364"/>
      <c r="P4" s="365"/>
      <c r="Q4" s="366"/>
      <c r="R4" s="329"/>
      <c r="S4" s="329"/>
    </row>
    <row r="5" spans="1:20" ht="60" customHeight="1" thickBot="1" x14ac:dyDescent="0.3">
      <c r="A5" s="329"/>
      <c r="B5" s="329"/>
      <c r="C5" s="329"/>
      <c r="D5" s="348"/>
      <c r="E5" s="349"/>
      <c r="F5" s="350"/>
      <c r="G5" s="359" t="s">
        <v>5</v>
      </c>
      <c r="H5" s="361"/>
      <c r="I5" s="359" t="s">
        <v>6</v>
      </c>
      <c r="J5" s="361"/>
      <c r="K5" s="359" t="s">
        <v>288</v>
      </c>
      <c r="L5" s="361"/>
      <c r="M5" s="359" t="s">
        <v>7</v>
      </c>
      <c r="N5" s="361"/>
      <c r="O5" s="348"/>
      <c r="P5" s="349"/>
      <c r="Q5" s="350"/>
      <c r="R5" s="329"/>
      <c r="S5" s="329"/>
    </row>
    <row r="6" spans="1:20" ht="93" customHeight="1" thickBot="1" x14ac:dyDescent="0.3">
      <c r="A6" s="330"/>
      <c r="B6" s="330"/>
      <c r="C6" s="330"/>
      <c r="D6" s="9" t="s">
        <v>87</v>
      </c>
      <c r="E6" s="9" t="s">
        <v>88</v>
      </c>
      <c r="F6" s="9" t="s">
        <v>89</v>
      </c>
      <c r="G6" s="21" t="s">
        <v>58</v>
      </c>
      <c r="H6" s="21" t="s">
        <v>8</v>
      </c>
      <c r="I6" s="21" t="s">
        <v>86</v>
      </c>
      <c r="J6" s="21" t="s">
        <v>8</v>
      </c>
      <c r="K6" s="21" t="s">
        <v>58</v>
      </c>
      <c r="L6" s="21" t="s">
        <v>8</v>
      </c>
      <c r="M6" s="21" t="s">
        <v>58</v>
      </c>
      <c r="N6" s="21" t="s">
        <v>8</v>
      </c>
      <c r="O6" s="21" t="s">
        <v>9</v>
      </c>
      <c r="P6" s="10" t="s">
        <v>312</v>
      </c>
      <c r="Q6" s="10" t="s">
        <v>313</v>
      </c>
      <c r="R6" s="330"/>
      <c r="S6" s="330"/>
    </row>
    <row r="7" spans="1:20" ht="15.75" thickBot="1" x14ac:dyDescent="0.3">
      <c r="A7" s="16">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row>
    <row r="8" spans="1:20" ht="36.75" customHeight="1" thickBot="1" x14ac:dyDescent="0.3">
      <c r="A8" s="17">
        <v>1</v>
      </c>
      <c r="B8" s="11" t="s">
        <v>79</v>
      </c>
      <c r="C8" s="18"/>
      <c r="D8" s="11"/>
      <c r="E8" s="18"/>
      <c r="F8" s="11"/>
      <c r="G8" s="18"/>
      <c r="H8" s="11"/>
      <c r="I8" s="18"/>
      <c r="J8" s="11"/>
      <c r="K8" s="18"/>
      <c r="L8" s="11"/>
      <c r="M8" s="18"/>
      <c r="N8" s="11"/>
      <c r="O8" s="18"/>
      <c r="P8" s="11"/>
      <c r="Q8" s="18"/>
      <c r="R8" s="11"/>
      <c r="S8" s="19"/>
    </row>
    <row r="9" spans="1:20" ht="21" customHeight="1" x14ac:dyDescent="0.25">
      <c r="A9" s="353" t="s">
        <v>12</v>
      </c>
      <c r="B9" s="81" t="s">
        <v>10</v>
      </c>
      <c r="C9" s="355"/>
      <c r="D9" s="351">
        <f>SUM(D12+D15+D17)</f>
        <v>82480.600000000006</v>
      </c>
      <c r="E9" s="351">
        <f>SUM(E12+E15+E17)</f>
        <v>82479.700000000012</v>
      </c>
      <c r="F9" s="351">
        <v>99.99</v>
      </c>
      <c r="G9" s="351">
        <f t="shared" ref="G9:N9" si="0">SUM(G12+G15+G17)</f>
        <v>533</v>
      </c>
      <c r="H9" s="351">
        <f t="shared" si="0"/>
        <v>533</v>
      </c>
      <c r="I9" s="351">
        <f t="shared" si="0"/>
        <v>81947.600000000006</v>
      </c>
      <c r="J9" s="351">
        <f t="shared" si="0"/>
        <v>81946.700000000012</v>
      </c>
      <c r="K9" s="351">
        <f t="shared" si="0"/>
        <v>0</v>
      </c>
      <c r="L9" s="351">
        <f t="shared" si="0"/>
        <v>0</v>
      </c>
      <c r="M9" s="351">
        <f t="shared" si="0"/>
        <v>0</v>
      </c>
      <c r="N9" s="351">
        <f t="shared" si="0"/>
        <v>0</v>
      </c>
      <c r="O9" s="353"/>
      <c r="P9" s="353"/>
      <c r="Q9" s="353"/>
      <c r="R9" s="341"/>
      <c r="S9" s="362"/>
    </row>
    <row r="10" spans="1:20" ht="55.5" customHeight="1" thickBot="1" x14ac:dyDescent="0.3">
      <c r="A10" s="354"/>
      <c r="B10" s="82" t="s">
        <v>17</v>
      </c>
      <c r="C10" s="356"/>
      <c r="D10" s="352"/>
      <c r="E10" s="352"/>
      <c r="F10" s="352"/>
      <c r="G10" s="352"/>
      <c r="H10" s="352"/>
      <c r="I10" s="352"/>
      <c r="J10" s="352"/>
      <c r="K10" s="352"/>
      <c r="L10" s="352"/>
      <c r="M10" s="352"/>
      <c r="N10" s="352"/>
      <c r="O10" s="354"/>
      <c r="P10" s="354"/>
      <c r="Q10" s="354"/>
      <c r="R10" s="342"/>
      <c r="S10" s="363"/>
    </row>
    <row r="11" spans="1:20" ht="15.75" thickBot="1" x14ac:dyDescent="0.3">
      <c r="A11" s="83"/>
      <c r="B11" s="84" t="s">
        <v>11</v>
      </c>
      <c r="C11" s="85"/>
      <c r="D11" s="84"/>
      <c r="E11" s="84"/>
      <c r="F11" s="86"/>
      <c r="G11" s="87"/>
      <c r="H11" s="87"/>
      <c r="I11" s="84"/>
      <c r="J11" s="84"/>
      <c r="K11" s="84"/>
      <c r="L11" s="84"/>
      <c r="M11" s="84"/>
      <c r="N11" s="85"/>
      <c r="O11" s="85"/>
      <c r="P11" s="85"/>
      <c r="Q11" s="88"/>
      <c r="R11" s="89"/>
      <c r="S11" s="90"/>
    </row>
    <row r="12" spans="1:20" ht="15" customHeight="1" x14ac:dyDescent="0.25">
      <c r="A12" s="256" t="s">
        <v>91</v>
      </c>
      <c r="B12" s="256" t="s">
        <v>70</v>
      </c>
      <c r="C12" s="256" t="s">
        <v>248</v>
      </c>
      <c r="D12" s="277">
        <v>836.2</v>
      </c>
      <c r="E12" s="277">
        <v>836.2</v>
      </c>
      <c r="F12" s="277">
        <v>100</v>
      </c>
      <c r="G12" s="278">
        <v>0</v>
      </c>
      <c r="H12" s="278">
        <v>0</v>
      </c>
      <c r="I12" s="277">
        <v>836.2</v>
      </c>
      <c r="J12" s="277">
        <v>836.2</v>
      </c>
      <c r="K12" s="277">
        <v>0</v>
      </c>
      <c r="L12" s="277">
        <v>0</v>
      </c>
      <c r="M12" s="277">
        <v>0</v>
      </c>
      <c r="N12" s="277">
        <v>0</v>
      </c>
      <c r="O12" s="256" t="s">
        <v>187</v>
      </c>
      <c r="P12" s="279">
        <v>30</v>
      </c>
      <c r="Q12" s="357">
        <v>30</v>
      </c>
      <c r="R12" s="317"/>
      <c r="S12" s="315"/>
      <c r="T12" s="314"/>
    </row>
    <row r="13" spans="1:20" ht="148.5" customHeight="1" thickBot="1" x14ac:dyDescent="0.3">
      <c r="A13" s="257"/>
      <c r="B13" s="291"/>
      <c r="C13" s="291"/>
      <c r="D13" s="278"/>
      <c r="E13" s="278"/>
      <c r="F13" s="278"/>
      <c r="G13" s="278"/>
      <c r="H13" s="278"/>
      <c r="I13" s="278"/>
      <c r="J13" s="278"/>
      <c r="K13" s="278"/>
      <c r="L13" s="278"/>
      <c r="M13" s="278"/>
      <c r="N13" s="278"/>
      <c r="O13" s="291"/>
      <c r="P13" s="280"/>
      <c r="Q13" s="358"/>
      <c r="R13" s="317"/>
      <c r="S13" s="316"/>
      <c r="T13" s="314"/>
    </row>
    <row r="14" spans="1:20" ht="81.75" customHeight="1" thickBot="1" x14ac:dyDescent="0.3">
      <c r="A14" s="28"/>
      <c r="B14" s="22" t="s">
        <v>150</v>
      </c>
      <c r="C14" s="334"/>
      <c r="D14" s="335"/>
      <c r="E14" s="335"/>
      <c r="F14" s="335"/>
      <c r="G14" s="335"/>
      <c r="H14" s="335"/>
      <c r="I14" s="335"/>
      <c r="J14" s="335"/>
      <c r="K14" s="335"/>
      <c r="L14" s="335"/>
      <c r="M14" s="335"/>
      <c r="N14" s="335"/>
      <c r="O14" s="335"/>
      <c r="P14" s="335"/>
      <c r="Q14" s="335"/>
      <c r="R14" s="335"/>
      <c r="S14" s="336"/>
      <c r="T14" s="12"/>
    </row>
    <row r="15" spans="1:20" ht="233.25" customHeight="1" thickBot="1" x14ac:dyDescent="0.3">
      <c r="A15" s="79" t="s">
        <v>92</v>
      </c>
      <c r="B15" s="43" t="s">
        <v>297</v>
      </c>
      <c r="C15" s="91" t="s">
        <v>249</v>
      </c>
      <c r="D15" s="198">
        <f>SUM(G15+I15)</f>
        <v>10526.4</v>
      </c>
      <c r="E15" s="92">
        <f>SUM(H15+J15)</f>
        <v>10525.7</v>
      </c>
      <c r="F15" s="92">
        <v>99.99</v>
      </c>
      <c r="G15" s="93">
        <v>533</v>
      </c>
      <c r="H15" s="210">
        <v>533</v>
      </c>
      <c r="I15" s="92">
        <v>9993.4</v>
      </c>
      <c r="J15" s="92">
        <v>9992.7000000000007</v>
      </c>
      <c r="K15" s="92">
        <v>0</v>
      </c>
      <c r="L15" s="92">
        <v>0</v>
      </c>
      <c r="M15" s="92">
        <v>0</v>
      </c>
      <c r="N15" s="92">
        <v>0</v>
      </c>
      <c r="O15" s="91" t="s">
        <v>151</v>
      </c>
      <c r="P15" s="76">
        <v>19</v>
      </c>
      <c r="Q15" s="76">
        <v>37</v>
      </c>
      <c r="R15" s="243" t="s">
        <v>325</v>
      </c>
      <c r="S15" s="77"/>
    </row>
    <row r="16" spans="1:20" ht="89.25" customHeight="1" thickBot="1" x14ac:dyDescent="0.3">
      <c r="A16" s="79"/>
      <c r="B16" s="23" t="s">
        <v>150</v>
      </c>
      <c r="C16" s="337"/>
      <c r="D16" s="338"/>
      <c r="E16" s="338"/>
      <c r="F16" s="338"/>
      <c r="G16" s="338"/>
      <c r="H16" s="338"/>
      <c r="I16" s="338"/>
      <c r="J16" s="338"/>
      <c r="K16" s="338"/>
      <c r="L16" s="338"/>
      <c r="M16" s="338"/>
      <c r="N16" s="338"/>
      <c r="O16" s="338"/>
      <c r="P16" s="338"/>
      <c r="Q16" s="338"/>
      <c r="R16" s="338"/>
      <c r="S16" s="339"/>
    </row>
    <row r="17" spans="1:24" ht="96.75" customHeight="1" thickBot="1" x14ac:dyDescent="0.3">
      <c r="A17" s="79" t="s">
        <v>93</v>
      </c>
      <c r="B17" s="37" t="s">
        <v>64</v>
      </c>
      <c r="C17" s="27" t="s">
        <v>63</v>
      </c>
      <c r="D17" s="94">
        <v>71118</v>
      </c>
      <c r="E17" s="251">
        <v>71117.8</v>
      </c>
      <c r="F17" s="94">
        <v>100</v>
      </c>
      <c r="G17" s="95">
        <v>0</v>
      </c>
      <c r="H17" s="94">
        <v>0</v>
      </c>
      <c r="I17" s="94">
        <v>71118</v>
      </c>
      <c r="J17" s="94">
        <v>71117.8</v>
      </c>
      <c r="K17" s="94">
        <v>0</v>
      </c>
      <c r="L17" s="94">
        <v>0</v>
      </c>
      <c r="M17" s="94">
        <v>0</v>
      </c>
      <c r="N17" s="94">
        <v>0</v>
      </c>
      <c r="O17" s="79" t="s">
        <v>340</v>
      </c>
      <c r="P17" s="75">
        <v>2</v>
      </c>
      <c r="Q17" s="75">
        <v>2</v>
      </c>
      <c r="R17" s="188"/>
      <c r="S17" s="77"/>
    </row>
    <row r="18" spans="1:24" ht="92.25" customHeight="1" thickBot="1" x14ac:dyDescent="0.3">
      <c r="A18" s="79"/>
      <c r="B18" s="24" t="s">
        <v>150</v>
      </c>
      <c r="C18" s="269"/>
      <c r="D18" s="270"/>
      <c r="E18" s="270"/>
      <c r="F18" s="270"/>
      <c r="G18" s="270"/>
      <c r="H18" s="270"/>
      <c r="I18" s="270"/>
      <c r="J18" s="270"/>
      <c r="K18" s="270"/>
      <c r="L18" s="270"/>
      <c r="M18" s="270"/>
      <c r="N18" s="270"/>
      <c r="O18" s="270"/>
      <c r="P18" s="270"/>
      <c r="Q18" s="270"/>
      <c r="R18" s="270"/>
      <c r="S18" s="271"/>
    </row>
    <row r="19" spans="1:24" ht="30.75" thickBot="1" x14ac:dyDescent="0.3">
      <c r="A19" s="96" t="s">
        <v>18</v>
      </c>
      <c r="B19" s="28" t="s">
        <v>59</v>
      </c>
      <c r="C19" s="28"/>
      <c r="D19" s="67">
        <f>SUM(D20+D23+D25+D28+D30+D32)</f>
        <v>134754.79999999999</v>
      </c>
      <c r="E19" s="67">
        <f>SUM(E20+E23+E25+E28+E30+E32)</f>
        <v>134686</v>
      </c>
      <c r="F19" s="67">
        <f>SUM(E19/D19)*100</f>
        <v>99.948944304766883</v>
      </c>
      <c r="G19" s="67">
        <f>SUM(G20+G23+G25+G28+G30+G32)</f>
        <v>6445.5</v>
      </c>
      <c r="H19" s="67">
        <f>SUM(H20+H23+H25+H28+H30+H32)</f>
        <v>6445.5</v>
      </c>
      <c r="I19" s="67">
        <f>SUM(I20+I23+I25+I28+I30+I32)</f>
        <v>128309.3</v>
      </c>
      <c r="J19" s="67">
        <f>SUM(J20+J23+J25+J28+J30+J32)</f>
        <v>128240.5</v>
      </c>
      <c r="K19" s="67">
        <f>SUM(K20+K23+K25+K28)</f>
        <v>0</v>
      </c>
      <c r="L19" s="67">
        <f>SUM(L20+L23+L25+L28)</f>
        <v>0</v>
      </c>
      <c r="M19" s="67">
        <f>SUM(M20+M23+M25+M28)</f>
        <v>0</v>
      </c>
      <c r="N19" s="67">
        <f>SUM(N20+N23+N25+N28)</f>
        <v>0</v>
      </c>
      <c r="O19" s="28"/>
      <c r="P19" s="26"/>
      <c r="Q19" s="26"/>
      <c r="R19" s="30"/>
      <c r="S19" s="39"/>
    </row>
    <row r="20" spans="1:24" ht="45" customHeight="1" thickBot="1" x14ac:dyDescent="0.3">
      <c r="A20" s="331" t="s">
        <v>94</v>
      </c>
      <c r="B20" s="291" t="s">
        <v>19</v>
      </c>
      <c r="C20" s="291" t="s">
        <v>63</v>
      </c>
      <c r="D20" s="278">
        <v>123671.8</v>
      </c>
      <c r="E20" s="278">
        <v>123603</v>
      </c>
      <c r="F20" s="278">
        <v>99.9</v>
      </c>
      <c r="G20" s="278">
        <v>0</v>
      </c>
      <c r="H20" s="278">
        <v>0</v>
      </c>
      <c r="I20" s="278">
        <v>123671.8</v>
      </c>
      <c r="J20" s="278">
        <v>123603</v>
      </c>
      <c r="K20" s="278">
        <v>0</v>
      </c>
      <c r="L20" s="278">
        <v>0</v>
      </c>
      <c r="M20" s="278">
        <v>0</v>
      </c>
      <c r="N20" s="278">
        <v>0</v>
      </c>
      <c r="O20" s="79" t="s">
        <v>152</v>
      </c>
      <c r="P20" s="97">
        <v>2562</v>
      </c>
      <c r="Q20" s="76">
        <v>2574</v>
      </c>
      <c r="R20" s="276" t="s">
        <v>315</v>
      </c>
      <c r="S20" s="256"/>
    </row>
    <row r="21" spans="1:24" ht="51" customHeight="1" thickBot="1" x14ac:dyDescent="0.3">
      <c r="A21" s="332"/>
      <c r="B21" s="257"/>
      <c r="C21" s="257"/>
      <c r="D21" s="282"/>
      <c r="E21" s="282"/>
      <c r="F21" s="282"/>
      <c r="G21" s="282"/>
      <c r="H21" s="282"/>
      <c r="I21" s="282"/>
      <c r="J21" s="282"/>
      <c r="K21" s="282"/>
      <c r="L21" s="282"/>
      <c r="M21" s="282"/>
      <c r="N21" s="282"/>
      <c r="O21" s="28" t="s">
        <v>153</v>
      </c>
      <c r="P21" s="64">
        <v>85.4</v>
      </c>
      <c r="Q21" s="26">
        <v>85.8</v>
      </c>
      <c r="R21" s="301"/>
      <c r="S21" s="257"/>
    </row>
    <row r="22" spans="1:24" ht="93" customHeight="1" thickBot="1" x14ac:dyDescent="0.3">
      <c r="A22" s="98"/>
      <c r="B22" s="24" t="s">
        <v>150</v>
      </c>
      <c r="C22" s="263"/>
      <c r="D22" s="264"/>
      <c r="E22" s="264"/>
      <c r="F22" s="264"/>
      <c r="G22" s="264"/>
      <c r="H22" s="264"/>
      <c r="I22" s="264"/>
      <c r="J22" s="264"/>
      <c r="K22" s="264"/>
      <c r="L22" s="264"/>
      <c r="M22" s="264"/>
      <c r="N22" s="264"/>
      <c r="O22" s="264"/>
      <c r="P22" s="264"/>
      <c r="Q22" s="264"/>
      <c r="R22" s="264"/>
      <c r="S22" s="265"/>
    </row>
    <row r="23" spans="1:24" ht="57" hidden="1" customHeight="1" thickBot="1" x14ac:dyDescent="0.3">
      <c r="A23" s="99" t="s">
        <v>198</v>
      </c>
      <c r="B23" s="62" t="s">
        <v>199</v>
      </c>
      <c r="C23" s="100" t="s">
        <v>63</v>
      </c>
      <c r="D23" s="101">
        <v>0</v>
      </c>
      <c r="E23" s="102">
        <v>0</v>
      </c>
      <c r="F23" s="101">
        <v>0</v>
      </c>
      <c r="G23" s="102">
        <v>0</v>
      </c>
      <c r="H23" s="101">
        <v>0</v>
      </c>
      <c r="I23" s="102">
        <v>0</v>
      </c>
      <c r="J23" s="101">
        <v>0</v>
      </c>
      <c r="K23" s="102">
        <v>0</v>
      </c>
      <c r="L23" s="101">
        <v>0</v>
      </c>
      <c r="M23" s="102">
        <v>0</v>
      </c>
      <c r="N23" s="101">
        <v>0</v>
      </c>
      <c r="O23" s="103" t="s">
        <v>273</v>
      </c>
      <c r="P23" s="104"/>
      <c r="Q23" s="105"/>
      <c r="R23" s="202"/>
      <c r="S23" s="106"/>
    </row>
    <row r="24" spans="1:24" ht="87.75" hidden="1" customHeight="1" thickBot="1" x14ac:dyDescent="0.3">
      <c r="A24" s="107"/>
      <c r="B24" s="25" t="s">
        <v>150</v>
      </c>
      <c r="C24" s="269"/>
      <c r="D24" s="270"/>
      <c r="E24" s="270"/>
      <c r="F24" s="270"/>
      <c r="G24" s="270"/>
      <c r="H24" s="270"/>
      <c r="I24" s="270"/>
      <c r="J24" s="270"/>
      <c r="K24" s="270"/>
      <c r="L24" s="270"/>
      <c r="M24" s="270"/>
      <c r="N24" s="270"/>
      <c r="O24" s="270"/>
      <c r="P24" s="270"/>
      <c r="Q24" s="270"/>
      <c r="R24" s="270"/>
      <c r="S24" s="271"/>
    </row>
    <row r="25" spans="1:24" ht="57" customHeight="1" x14ac:dyDescent="0.25">
      <c r="A25" s="304" t="s">
        <v>200</v>
      </c>
      <c r="B25" s="291" t="s">
        <v>201</v>
      </c>
      <c r="C25" s="333" t="s">
        <v>63</v>
      </c>
      <c r="D25" s="276">
        <v>0</v>
      </c>
      <c r="E25" s="276">
        <v>0</v>
      </c>
      <c r="F25" s="276">
        <v>0</v>
      </c>
      <c r="G25" s="276">
        <v>0</v>
      </c>
      <c r="H25" s="276">
        <v>0</v>
      </c>
      <c r="I25" s="276">
        <v>0</v>
      </c>
      <c r="J25" s="276">
        <v>0</v>
      </c>
      <c r="K25" s="276">
        <v>0</v>
      </c>
      <c r="L25" s="276">
        <v>0</v>
      </c>
      <c r="M25" s="276">
        <v>0</v>
      </c>
      <c r="N25" s="276">
        <v>0</v>
      </c>
      <c r="O25" s="256" t="s">
        <v>202</v>
      </c>
      <c r="P25" s="367">
        <v>220</v>
      </c>
      <c r="Q25" s="367">
        <v>250</v>
      </c>
      <c r="R25" s="291"/>
      <c r="S25" s="291"/>
      <c r="U25" s="13"/>
      <c r="V25" s="13"/>
      <c r="W25" s="13"/>
      <c r="X25" s="3"/>
    </row>
    <row r="26" spans="1:24" ht="14.25" customHeight="1" thickBot="1" x14ac:dyDescent="0.3">
      <c r="A26" s="253"/>
      <c r="B26" s="257"/>
      <c r="C26" s="286"/>
      <c r="D26" s="301"/>
      <c r="E26" s="301"/>
      <c r="F26" s="301"/>
      <c r="G26" s="301"/>
      <c r="H26" s="301"/>
      <c r="I26" s="301"/>
      <c r="J26" s="301"/>
      <c r="K26" s="301"/>
      <c r="L26" s="301"/>
      <c r="M26" s="301"/>
      <c r="N26" s="301"/>
      <c r="O26" s="257"/>
      <c r="P26" s="280"/>
      <c r="Q26" s="280"/>
      <c r="R26" s="257"/>
      <c r="S26" s="257"/>
      <c r="U26" s="3"/>
      <c r="V26" s="3"/>
      <c r="W26" s="3"/>
      <c r="X26" s="3"/>
    </row>
    <row r="27" spans="1:24" ht="82.5" customHeight="1" thickBot="1" x14ac:dyDescent="0.3">
      <c r="A27" s="108"/>
      <c r="B27" s="23" t="s">
        <v>150</v>
      </c>
      <c r="C27" s="272"/>
      <c r="D27" s="273"/>
      <c r="E27" s="273"/>
      <c r="F27" s="273"/>
      <c r="G27" s="273"/>
      <c r="H27" s="273"/>
      <c r="I27" s="273"/>
      <c r="J27" s="273"/>
      <c r="K27" s="273"/>
      <c r="L27" s="273"/>
      <c r="M27" s="273"/>
      <c r="N27" s="273"/>
      <c r="O27" s="273"/>
      <c r="P27" s="273"/>
      <c r="Q27" s="273"/>
      <c r="R27" s="273"/>
      <c r="S27" s="274"/>
    </row>
    <row r="28" spans="1:24" ht="48" customHeight="1" thickBot="1" x14ac:dyDescent="0.3">
      <c r="A28" s="108" t="s">
        <v>95</v>
      </c>
      <c r="B28" s="28" t="s">
        <v>82</v>
      </c>
      <c r="C28" s="109" t="s">
        <v>63</v>
      </c>
      <c r="D28" s="199">
        <v>300</v>
      </c>
      <c r="E28" s="199">
        <v>300</v>
      </c>
      <c r="F28" s="199">
        <v>100</v>
      </c>
      <c r="G28" s="199">
        <v>0</v>
      </c>
      <c r="H28" s="199">
        <v>0</v>
      </c>
      <c r="I28" s="199">
        <v>300</v>
      </c>
      <c r="J28" s="78">
        <v>300</v>
      </c>
      <c r="K28" s="78">
        <v>0</v>
      </c>
      <c r="L28" s="78">
        <v>0</v>
      </c>
      <c r="M28" s="78">
        <v>0</v>
      </c>
      <c r="N28" s="78">
        <v>0</v>
      </c>
      <c r="O28" s="28" t="s">
        <v>154</v>
      </c>
      <c r="P28" s="26">
        <v>1000</v>
      </c>
      <c r="Q28" s="31">
        <v>1000</v>
      </c>
      <c r="R28" s="185" t="s">
        <v>290</v>
      </c>
      <c r="S28" s="79"/>
    </row>
    <row r="29" spans="1:24" ht="65.25" customHeight="1" thickBot="1" x14ac:dyDescent="0.3">
      <c r="A29" s="108"/>
      <c r="B29" s="24" t="s">
        <v>150</v>
      </c>
      <c r="C29" s="272"/>
      <c r="D29" s="273"/>
      <c r="E29" s="273"/>
      <c r="F29" s="273"/>
      <c r="G29" s="273"/>
      <c r="H29" s="273"/>
      <c r="I29" s="273"/>
      <c r="J29" s="273"/>
      <c r="K29" s="273"/>
      <c r="L29" s="273"/>
      <c r="M29" s="273"/>
      <c r="N29" s="273"/>
      <c r="O29" s="273"/>
      <c r="P29" s="273"/>
      <c r="Q29" s="273"/>
      <c r="R29" s="273"/>
      <c r="S29" s="274"/>
    </row>
    <row r="30" spans="1:24" ht="91.5" customHeight="1" thickBot="1" x14ac:dyDescent="0.3">
      <c r="A30" s="108" t="s">
        <v>250</v>
      </c>
      <c r="B30" s="74" t="s">
        <v>251</v>
      </c>
      <c r="C30" s="109" t="s">
        <v>63</v>
      </c>
      <c r="D30" s="199">
        <v>7006</v>
      </c>
      <c r="E30" s="199">
        <v>7006</v>
      </c>
      <c r="F30" s="199">
        <v>100</v>
      </c>
      <c r="G30" s="199">
        <v>6445.5</v>
      </c>
      <c r="H30" s="199">
        <v>6445.5</v>
      </c>
      <c r="I30" s="199">
        <v>560.5</v>
      </c>
      <c r="J30" s="186">
        <v>560.5</v>
      </c>
      <c r="K30" s="186">
        <v>0</v>
      </c>
      <c r="L30" s="186">
        <v>0</v>
      </c>
      <c r="M30" s="186">
        <v>0</v>
      </c>
      <c r="N30" s="186">
        <v>0</v>
      </c>
      <c r="O30" s="244" t="s">
        <v>265</v>
      </c>
      <c r="P30" s="26">
        <v>110</v>
      </c>
      <c r="Q30" s="31">
        <v>138</v>
      </c>
      <c r="R30" s="79" t="s">
        <v>285</v>
      </c>
      <c r="S30" s="79"/>
    </row>
    <row r="31" spans="1:24" ht="65.25" customHeight="1" thickBot="1" x14ac:dyDescent="0.3">
      <c r="A31" s="242"/>
      <c r="B31" s="24" t="s">
        <v>150</v>
      </c>
      <c r="C31" s="311"/>
      <c r="D31" s="312"/>
      <c r="E31" s="312"/>
      <c r="F31" s="312"/>
      <c r="G31" s="312"/>
      <c r="H31" s="312"/>
      <c r="I31" s="312"/>
      <c r="J31" s="312"/>
      <c r="K31" s="312"/>
      <c r="L31" s="312"/>
      <c r="M31" s="312"/>
      <c r="N31" s="312"/>
      <c r="O31" s="312"/>
      <c r="P31" s="312"/>
      <c r="Q31" s="312"/>
      <c r="R31" s="312"/>
      <c r="S31" s="313"/>
    </row>
    <row r="32" spans="1:24" ht="75.75" customHeight="1" thickBot="1" x14ac:dyDescent="0.3">
      <c r="A32" s="112" t="s">
        <v>326</v>
      </c>
      <c r="B32" s="249" t="s">
        <v>327</v>
      </c>
      <c r="C32" s="27" t="s">
        <v>63</v>
      </c>
      <c r="D32" s="101">
        <v>3777</v>
      </c>
      <c r="E32" s="102">
        <v>3777</v>
      </c>
      <c r="F32" s="101">
        <v>100</v>
      </c>
      <c r="G32" s="102">
        <v>0</v>
      </c>
      <c r="H32" s="101">
        <v>0</v>
      </c>
      <c r="I32" s="102">
        <v>3777</v>
      </c>
      <c r="J32" s="101">
        <v>3777</v>
      </c>
      <c r="K32" s="102">
        <v>0</v>
      </c>
      <c r="L32" s="101">
        <v>0</v>
      </c>
      <c r="M32" s="102">
        <v>0</v>
      </c>
      <c r="N32" s="101">
        <v>0</v>
      </c>
      <c r="O32" s="247" t="s">
        <v>328</v>
      </c>
      <c r="P32" s="31">
        <v>6</v>
      </c>
      <c r="Q32" s="31">
        <v>6</v>
      </c>
      <c r="R32" s="250" t="s">
        <v>316</v>
      </c>
      <c r="S32" s="147"/>
    </row>
    <row r="33" spans="1:19" ht="65.25" customHeight="1" thickBot="1" x14ac:dyDescent="0.3">
      <c r="A33" s="241"/>
      <c r="B33" s="70" t="s">
        <v>150</v>
      </c>
      <c r="C33" s="27"/>
      <c r="D33" s="27"/>
      <c r="E33" s="27"/>
      <c r="F33" s="27"/>
      <c r="G33" s="27"/>
      <c r="H33" s="27"/>
      <c r="I33" s="27"/>
      <c r="J33" s="27"/>
      <c r="K33" s="27"/>
      <c r="L33" s="27"/>
      <c r="M33" s="27"/>
      <c r="N33" s="27"/>
      <c r="O33" s="27"/>
      <c r="P33" s="27"/>
      <c r="Q33" s="27"/>
      <c r="R33" s="27"/>
      <c r="S33" s="248"/>
    </row>
    <row r="34" spans="1:19" ht="77.25" customHeight="1" thickBot="1" x14ac:dyDescent="0.3">
      <c r="A34" s="108" t="s">
        <v>97</v>
      </c>
      <c r="B34" s="28" t="s">
        <v>96</v>
      </c>
      <c r="C34" s="109" t="s">
        <v>63</v>
      </c>
      <c r="D34" s="200">
        <v>60</v>
      </c>
      <c r="E34" s="200">
        <v>60</v>
      </c>
      <c r="F34" s="67">
        <v>100</v>
      </c>
      <c r="G34" s="200">
        <v>0</v>
      </c>
      <c r="H34" s="200">
        <v>0</v>
      </c>
      <c r="I34" s="200">
        <v>60</v>
      </c>
      <c r="J34" s="200">
        <v>60</v>
      </c>
      <c r="K34" s="187">
        <v>0</v>
      </c>
      <c r="L34" s="187">
        <v>0</v>
      </c>
      <c r="M34" s="187">
        <v>0</v>
      </c>
      <c r="N34" s="187">
        <v>0</v>
      </c>
      <c r="O34" s="27" t="s">
        <v>90</v>
      </c>
      <c r="P34" s="27" t="s">
        <v>90</v>
      </c>
      <c r="Q34" s="27" t="s">
        <v>90</v>
      </c>
      <c r="R34" s="110"/>
      <c r="S34" s="79"/>
    </row>
    <row r="35" spans="1:19" ht="58.5" customHeight="1" thickBot="1" x14ac:dyDescent="0.3">
      <c r="A35" s="108" t="s">
        <v>98</v>
      </c>
      <c r="B35" s="111" t="s">
        <v>99</v>
      </c>
      <c r="C35" s="27" t="s">
        <v>63</v>
      </c>
      <c r="D35" s="186">
        <v>60</v>
      </c>
      <c r="E35" s="186">
        <v>60</v>
      </c>
      <c r="F35" s="66">
        <v>100</v>
      </c>
      <c r="G35" s="186">
        <v>0</v>
      </c>
      <c r="H35" s="186">
        <v>0</v>
      </c>
      <c r="I35" s="186">
        <v>60</v>
      </c>
      <c r="J35" s="186">
        <v>60</v>
      </c>
      <c r="K35" s="186">
        <v>0</v>
      </c>
      <c r="L35" s="186">
        <v>0</v>
      </c>
      <c r="M35" s="186">
        <v>0</v>
      </c>
      <c r="N35" s="186">
        <v>0</v>
      </c>
      <c r="O35" s="28" t="s">
        <v>155</v>
      </c>
      <c r="P35" s="26">
        <v>11</v>
      </c>
      <c r="Q35" s="31">
        <v>11</v>
      </c>
      <c r="R35" s="77" t="s">
        <v>286</v>
      </c>
      <c r="S35" s="79"/>
    </row>
    <row r="36" spans="1:19" ht="80.25" customHeight="1" thickBot="1" x14ac:dyDescent="0.3">
      <c r="A36" s="112"/>
      <c r="B36" s="24" t="s">
        <v>150</v>
      </c>
      <c r="C36" s="323"/>
      <c r="D36" s="324"/>
      <c r="E36" s="324"/>
      <c r="F36" s="324"/>
      <c r="G36" s="324"/>
      <c r="H36" s="324"/>
      <c r="I36" s="324"/>
      <c r="J36" s="324"/>
      <c r="K36" s="324"/>
      <c r="L36" s="324"/>
      <c r="M36" s="324"/>
      <c r="N36" s="324"/>
      <c r="O36" s="324"/>
      <c r="P36" s="324"/>
      <c r="Q36" s="324"/>
      <c r="R36" s="324"/>
      <c r="S36" s="325"/>
    </row>
    <row r="37" spans="1:19" s="63" customFormat="1" ht="46.5" customHeight="1" thickBot="1" x14ac:dyDescent="0.3">
      <c r="A37" s="113" t="s">
        <v>22</v>
      </c>
      <c r="B37" s="27" t="s">
        <v>20</v>
      </c>
      <c r="C37" s="27"/>
      <c r="D37" s="114">
        <f>SUM(D38+D41+D43+D45)</f>
        <v>140447.97</v>
      </c>
      <c r="E37" s="114">
        <f>SUM(E38+E41+E43+E45)</f>
        <v>140447.56</v>
      </c>
      <c r="F37" s="114">
        <f>SUM(E37/D37)*100</f>
        <v>99.999708076948352</v>
      </c>
      <c r="G37" s="114">
        <f>SUM(G38+G41+G43+G45)</f>
        <v>0</v>
      </c>
      <c r="H37" s="114">
        <f>SUM(H38+H41+H43+H45)</f>
        <v>0</v>
      </c>
      <c r="I37" s="114">
        <f>SUM(I38+I41+I43+I45)</f>
        <v>140447.97</v>
      </c>
      <c r="J37" s="114">
        <f>SUM(J38+J41+J43+J45)</f>
        <v>140447.56</v>
      </c>
      <c r="K37" s="115">
        <v>0</v>
      </c>
      <c r="L37" s="115">
        <v>0</v>
      </c>
      <c r="M37" s="115">
        <v>0</v>
      </c>
      <c r="N37" s="116">
        <v>0</v>
      </c>
      <c r="O37" s="27" t="s">
        <v>90</v>
      </c>
      <c r="P37" s="27" t="s">
        <v>90</v>
      </c>
      <c r="Q37" s="117" t="s">
        <v>90</v>
      </c>
      <c r="R37" s="118"/>
      <c r="S37" s="117"/>
    </row>
    <row r="38" spans="1:19" ht="90" customHeight="1" thickBot="1" x14ac:dyDescent="0.3">
      <c r="A38" s="252" t="s">
        <v>100</v>
      </c>
      <c r="B38" s="256" t="s">
        <v>21</v>
      </c>
      <c r="C38" s="256" t="s">
        <v>63</v>
      </c>
      <c r="D38" s="277">
        <v>138504.76999999999</v>
      </c>
      <c r="E38" s="277">
        <v>138504.35999999999</v>
      </c>
      <c r="F38" s="277">
        <v>100</v>
      </c>
      <c r="G38" s="277">
        <v>0</v>
      </c>
      <c r="H38" s="277">
        <v>0</v>
      </c>
      <c r="I38" s="277">
        <v>138504.76999999999</v>
      </c>
      <c r="J38" s="277">
        <v>138504.35999999999</v>
      </c>
      <c r="K38" s="277">
        <v>0</v>
      </c>
      <c r="L38" s="277">
        <v>0</v>
      </c>
      <c r="M38" s="277">
        <v>0</v>
      </c>
      <c r="N38" s="326">
        <v>0</v>
      </c>
      <c r="O38" s="28" t="s">
        <v>156</v>
      </c>
      <c r="P38" s="64">
        <v>445</v>
      </c>
      <c r="Q38" s="26">
        <v>547.5</v>
      </c>
      <c r="R38" s="256" t="s">
        <v>361</v>
      </c>
      <c r="S38" s="256"/>
    </row>
    <row r="39" spans="1:19" ht="75" customHeight="1" thickBot="1" x14ac:dyDescent="0.3">
      <c r="A39" s="253"/>
      <c r="B39" s="257"/>
      <c r="C39" s="257"/>
      <c r="D39" s="282"/>
      <c r="E39" s="282"/>
      <c r="F39" s="282"/>
      <c r="G39" s="282"/>
      <c r="H39" s="282"/>
      <c r="I39" s="282"/>
      <c r="J39" s="282"/>
      <c r="K39" s="282"/>
      <c r="L39" s="282"/>
      <c r="M39" s="282"/>
      <c r="N39" s="327"/>
      <c r="O39" s="28" t="s">
        <v>157</v>
      </c>
      <c r="P39" s="26">
        <v>371</v>
      </c>
      <c r="Q39" s="26">
        <v>401</v>
      </c>
      <c r="R39" s="257"/>
      <c r="S39" s="257"/>
    </row>
    <row r="40" spans="1:19" ht="66" customHeight="1" thickBot="1" x14ac:dyDescent="0.3">
      <c r="A40" s="228"/>
      <c r="B40" s="24" t="s">
        <v>150</v>
      </c>
      <c r="C40" s="263"/>
      <c r="D40" s="264"/>
      <c r="E40" s="264"/>
      <c r="F40" s="264"/>
      <c r="G40" s="264"/>
      <c r="H40" s="264"/>
      <c r="I40" s="264"/>
      <c r="J40" s="264"/>
      <c r="K40" s="264"/>
      <c r="L40" s="264"/>
      <c r="M40" s="264"/>
      <c r="N40" s="264"/>
      <c r="O40" s="264"/>
      <c r="P40" s="264"/>
      <c r="Q40" s="264"/>
      <c r="R40" s="264"/>
      <c r="S40" s="265"/>
    </row>
    <row r="41" spans="1:19" ht="66.75" customHeight="1" thickBot="1" x14ac:dyDescent="0.3">
      <c r="A41" s="228" t="s">
        <v>101</v>
      </c>
      <c r="B41" s="27" t="s">
        <v>23</v>
      </c>
      <c r="C41" s="27" t="s">
        <v>63</v>
      </c>
      <c r="D41" s="66">
        <v>36</v>
      </c>
      <c r="E41" s="66">
        <v>36</v>
      </c>
      <c r="F41" s="208">
        <v>100</v>
      </c>
      <c r="G41" s="66">
        <v>0</v>
      </c>
      <c r="H41" s="66">
        <v>0</v>
      </c>
      <c r="I41" s="66">
        <v>36</v>
      </c>
      <c r="J41" s="66">
        <v>36</v>
      </c>
      <c r="K41" s="66">
        <v>0</v>
      </c>
      <c r="L41" s="66">
        <v>0</v>
      </c>
      <c r="M41" s="66">
        <v>0</v>
      </c>
      <c r="N41" s="119">
        <v>0</v>
      </c>
      <c r="O41" s="28" t="s">
        <v>298</v>
      </c>
      <c r="P41" s="26">
        <v>300</v>
      </c>
      <c r="Q41" s="26">
        <v>300</v>
      </c>
      <c r="R41" s="28" t="s">
        <v>314</v>
      </c>
      <c r="S41" s="120"/>
    </row>
    <row r="42" spans="1:19" ht="78.75" customHeight="1" thickBot="1" x14ac:dyDescent="0.3">
      <c r="A42" s="228"/>
      <c r="B42" s="23" t="s">
        <v>150</v>
      </c>
      <c r="C42" s="269"/>
      <c r="D42" s="270"/>
      <c r="E42" s="270"/>
      <c r="F42" s="270"/>
      <c r="G42" s="270"/>
      <c r="H42" s="270"/>
      <c r="I42" s="270"/>
      <c r="J42" s="270"/>
      <c r="K42" s="270"/>
      <c r="L42" s="270"/>
      <c r="M42" s="270"/>
      <c r="N42" s="270"/>
      <c r="O42" s="270"/>
      <c r="P42" s="270"/>
      <c r="Q42" s="270"/>
      <c r="R42" s="270"/>
      <c r="S42" s="271"/>
    </row>
    <row r="43" spans="1:19" ht="55.5" customHeight="1" thickBot="1" x14ac:dyDescent="0.3">
      <c r="A43" s="228" t="s">
        <v>102</v>
      </c>
      <c r="B43" s="43" t="s">
        <v>60</v>
      </c>
      <c r="C43" s="219" t="s">
        <v>63</v>
      </c>
      <c r="D43" s="208">
        <v>346</v>
      </c>
      <c r="E43" s="208">
        <v>346</v>
      </c>
      <c r="F43" s="208">
        <v>100</v>
      </c>
      <c r="G43" s="208">
        <v>0</v>
      </c>
      <c r="H43" s="208">
        <v>0</v>
      </c>
      <c r="I43" s="208">
        <v>346</v>
      </c>
      <c r="J43" s="208">
        <v>346</v>
      </c>
      <c r="K43" s="66">
        <v>0</v>
      </c>
      <c r="L43" s="66">
        <v>0</v>
      </c>
      <c r="M43" s="66">
        <v>0</v>
      </c>
      <c r="N43" s="119">
        <v>0</v>
      </c>
      <c r="O43" s="28" t="s">
        <v>192</v>
      </c>
      <c r="P43" s="26">
        <v>10500</v>
      </c>
      <c r="Q43" s="26">
        <v>10500</v>
      </c>
      <c r="R43" s="28" t="s">
        <v>291</v>
      </c>
      <c r="S43" s="120"/>
    </row>
    <row r="44" spans="1:19" ht="97.5" customHeight="1" thickBot="1" x14ac:dyDescent="0.3">
      <c r="A44" s="228"/>
      <c r="B44" s="23" t="s">
        <v>150</v>
      </c>
      <c r="C44" s="272"/>
      <c r="D44" s="273"/>
      <c r="E44" s="273"/>
      <c r="F44" s="273"/>
      <c r="G44" s="273"/>
      <c r="H44" s="273"/>
      <c r="I44" s="273"/>
      <c r="J44" s="273"/>
      <c r="K44" s="273"/>
      <c r="L44" s="273"/>
      <c r="M44" s="273"/>
      <c r="N44" s="273"/>
      <c r="O44" s="273"/>
      <c r="P44" s="273"/>
      <c r="Q44" s="273"/>
      <c r="R44" s="273"/>
      <c r="S44" s="274"/>
    </row>
    <row r="45" spans="1:19" ht="48" customHeight="1" thickBot="1" x14ac:dyDescent="0.3">
      <c r="A45" s="228" t="s">
        <v>103</v>
      </c>
      <c r="B45" s="28" t="s">
        <v>83</v>
      </c>
      <c r="C45" s="28" t="s">
        <v>63</v>
      </c>
      <c r="D45" s="66">
        <v>1561.2</v>
      </c>
      <c r="E45" s="66">
        <v>1561.2</v>
      </c>
      <c r="F45" s="208">
        <v>100</v>
      </c>
      <c r="G45" s="66">
        <v>0</v>
      </c>
      <c r="H45" s="66">
        <v>0</v>
      </c>
      <c r="I45" s="66">
        <v>1561.2</v>
      </c>
      <c r="J45" s="66">
        <v>1561.2</v>
      </c>
      <c r="K45" s="66">
        <v>0</v>
      </c>
      <c r="L45" s="66">
        <v>0</v>
      </c>
      <c r="M45" s="66">
        <v>0</v>
      </c>
      <c r="N45" s="119">
        <v>0</v>
      </c>
      <c r="O45" s="28" t="s">
        <v>299</v>
      </c>
      <c r="P45" s="26">
        <v>3</v>
      </c>
      <c r="Q45" s="26">
        <v>3</v>
      </c>
      <c r="R45" s="28" t="s">
        <v>344</v>
      </c>
      <c r="S45" s="120"/>
    </row>
    <row r="46" spans="1:19" ht="81" customHeight="1" thickBot="1" x14ac:dyDescent="0.3">
      <c r="A46" s="228"/>
      <c r="B46" s="24" t="s">
        <v>150</v>
      </c>
      <c r="C46" s="263"/>
      <c r="D46" s="264"/>
      <c r="E46" s="264"/>
      <c r="F46" s="264"/>
      <c r="G46" s="264"/>
      <c r="H46" s="264"/>
      <c r="I46" s="264"/>
      <c r="J46" s="264"/>
      <c r="K46" s="264"/>
      <c r="L46" s="264"/>
      <c r="M46" s="264"/>
      <c r="N46" s="264"/>
      <c r="O46" s="264"/>
      <c r="P46" s="264"/>
      <c r="Q46" s="264"/>
      <c r="R46" s="264"/>
      <c r="S46" s="265"/>
    </row>
    <row r="47" spans="1:19" ht="65.25" customHeight="1" thickBot="1" x14ac:dyDescent="0.3">
      <c r="A47" s="121" t="s">
        <v>193</v>
      </c>
      <c r="B47" s="28" t="s">
        <v>194</v>
      </c>
      <c r="C47" s="28" t="s">
        <v>63</v>
      </c>
      <c r="D47" s="67">
        <f>SUM(D48+D50)</f>
        <v>930</v>
      </c>
      <c r="E47" s="67">
        <f>SUM(E48+E50)</f>
        <v>930</v>
      </c>
      <c r="F47" s="67">
        <v>100</v>
      </c>
      <c r="G47" s="67">
        <f t="shared" ref="G47:N47" si="1">SUM(G48+G50)</f>
        <v>0</v>
      </c>
      <c r="H47" s="67">
        <f t="shared" si="1"/>
        <v>0</v>
      </c>
      <c r="I47" s="67">
        <f t="shared" si="1"/>
        <v>930</v>
      </c>
      <c r="J47" s="67">
        <f t="shared" si="1"/>
        <v>930</v>
      </c>
      <c r="K47" s="67">
        <f t="shared" si="1"/>
        <v>0</v>
      </c>
      <c r="L47" s="67">
        <f t="shared" si="1"/>
        <v>0</v>
      </c>
      <c r="M47" s="67">
        <f t="shared" si="1"/>
        <v>0</v>
      </c>
      <c r="N47" s="67">
        <f t="shared" si="1"/>
        <v>0</v>
      </c>
      <c r="O47" s="222" t="s">
        <v>90</v>
      </c>
      <c r="P47" s="28" t="s">
        <v>90</v>
      </c>
      <c r="Q47" s="222" t="s">
        <v>90</v>
      </c>
      <c r="R47" s="28"/>
      <c r="S47" s="223"/>
    </row>
    <row r="48" spans="1:19" ht="66.75" customHeight="1" thickBot="1" x14ac:dyDescent="0.3">
      <c r="A48" s="121" t="s">
        <v>203</v>
      </c>
      <c r="B48" s="28" t="s">
        <v>204</v>
      </c>
      <c r="C48" s="28" t="s">
        <v>63</v>
      </c>
      <c r="D48" s="66">
        <v>500</v>
      </c>
      <c r="E48" s="122">
        <v>500</v>
      </c>
      <c r="F48" s="66">
        <v>100</v>
      </c>
      <c r="G48" s="122">
        <v>0</v>
      </c>
      <c r="H48" s="66">
        <v>0</v>
      </c>
      <c r="I48" s="122">
        <v>500</v>
      </c>
      <c r="J48" s="66">
        <v>500</v>
      </c>
      <c r="K48" s="122">
        <v>0</v>
      </c>
      <c r="L48" s="66">
        <v>0</v>
      </c>
      <c r="M48" s="122">
        <v>0</v>
      </c>
      <c r="N48" s="66">
        <v>0</v>
      </c>
      <c r="O48" s="222" t="s">
        <v>274</v>
      </c>
      <c r="P48" s="31">
        <v>1</v>
      </c>
      <c r="Q48" s="31">
        <v>1</v>
      </c>
      <c r="R48" s="28" t="s">
        <v>292</v>
      </c>
      <c r="S48" s="223"/>
    </row>
    <row r="49" spans="1:21" ht="82.5" customHeight="1" thickBot="1" x14ac:dyDescent="0.3">
      <c r="A49" s="121"/>
      <c r="B49" s="74" t="s">
        <v>150</v>
      </c>
      <c r="C49" s="292"/>
      <c r="D49" s="293"/>
      <c r="E49" s="293"/>
      <c r="F49" s="293"/>
      <c r="G49" s="293"/>
      <c r="H49" s="293"/>
      <c r="I49" s="293"/>
      <c r="J49" s="293"/>
      <c r="K49" s="293"/>
      <c r="L49" s="293"/>
      <c r="M49" s="293"/>
      <c r="N49" s="293"/>
      <c r="O49" s="293"/>
      <c r="P49" s="293"/>
      <c r="Q49" s="293"/>
      <c r="R49" s="293"/>
      <c r="S49" s="294"/>
    </row>
    <row r="50" spans="1:21" ht="50.25" customHeight="1" thickBot="1" x14ac:dyDescent="0.3">
      <c r="A50" s="121" t="s">
        <v>196</v>
      </c>
      <c r="B50" s="28" t="s">
        <v>195</v>
      </c>
      <c r="C50" s="28" t="s">
        <v>63</v>
      </c>
      <c r="D50" s="66">
        <v>430</v>
      </c>
      <c r="E50" s="122">
        <v>430</v>
      </c>
      <c r="F50" s="66">
        <v>100</v>
      </c>
      <c r="G50" s="122">
        <v>0</v>
      </c>
      <c r="H50" s="66">
        <v>0</v>
      </c>
      <c r="I50" s="122">
        <v>430</v>
      </c>
      <c r="J50" s="66">
        <v>430</v>
      </c>
      <c r="K50" s="122">
        <v>0</v>
      </c>
      <c r="L50" s="66">
        <v>0</v>
      </c>
      <c r="M50" s="122">
        <v>0</v>
      </c>
      <c r="N50" s="66">
        <v>0</v>
      </c>
      <c r="O50" s="222" t="s">
        <v>205</v>
      </c>
      <c r="P50" s="31">
        <v>5</v>
      </c>
      <c r="Q50" s="31">
        <v>6</v>
      </c>
      <c r="R50" s="28" t="s">
        <v>287</v>
      </c>
      <c r="S50" s="223"/>
    </row>
    <row r="51" spans="1:21" ht="80.25" customHeight="1" thickBot="1" x14ac:dyDescent="0.3">
      <c r="A51" s="123"/>
      <c r="B51" s="29" t="s">
        <v>150</v>
      </c>
      <c r="C51" s="295"/>
      <c r="D51" s="318"/>
      <c r="E51" s="318"/>
      <c r="F51" s="318"/>
      <c r="G51" s="318"/>
      <c r="H51" s="318"/>
      <c r="I51" s="318"/>
      <c r="J51" s="318"/>
      <c r="K51" s="318"/>
      <c r="L51" s="318"/>
      <c r="M51" s="318"/>
      <c r="N51" s="318"/>
      <c r="O51" s="318"/>
      <c r="P51" s="318"/>
      <c r="Q51" s="318"/>
      <c r="R51" s="318"/>
      <c r="S51" s="296"/>
    </row>
    <row r="52" spans="1:21" ht="60" customHeight="1" thickBot="1" x14ac:dyDescent="0.3">
      <c r="A52" s="246" t="s">
        <v>206</v>
      </c>
      <c r="B52" s="124" t="s">
        <v>105</v>
      </c>
      <c r="C52" s="28" t="s">
        <v>63</v>
      </c>
      <c r="D52" s="67">
        <f>SUM(D53+D56+D58)</f>
        <v>1800</v>
      </c>
      <c r="E52" s="67">
        <f>SUM(E53+E56+E58)</f>
        <v>1800</v>
      </c>
      <c r="F52" s="67">
        <f>SUM(E52/D52)*100</f>
        <v>100</v>
      </c>
      <c r="G52" s="67">
        <v>0</v>
      </c>
      <c r="H52" s="67">
        <v>0</v>
      </c>
      <c r="I52" s="67">
        <f>SUM(I53+I56+I58)</f>
        <v>1800</v>
      </c>
      <c r="J52" s="67">
        <f>SUM(J53+J56+J58)</f>
        <v>1800</v>
      </c>
      <c r="K52" s="67">
        <v>0</v>
      </c>
      <c r="L52" s="67">
        <v>0</v>
      </c>
      <c r="M52" s="67">
        <v>0</v>
      </c>
      <c r="N52" s="67">
        <v>0</v>
      </c>
      <c r="O52" s="27" t="s">
        <v>90</v>
      </c>
      <c r="P52" s="27" t="s">
        <v>90</v>
      </c>
      <c r="Q52" s="27" t="s">
        <v>90</v>
      </c>
      <c r="R52" s="30"/>
      <c r="S52" s="120"/>
    </row>
    <row r="53" spans="1:21" ht="33.75" customHeight="1" thickBot="1" x14ac:dyDescent="0.3">
      <c r="A53" s="252" t="s">
        <v>107</v>
      </c>
      <c r="B53" s="256" t="s">
        <v>106</v>
      </c>
      <c r="C53" s="256" t="s">
        <v>63</v>
      </c>
      <c r="D53" s="277">
        <v>500</v>
      </c>
      <c r="E53" s="277">
        <v>500</v>
      </c>
      <c r="F53" s="277">
        <v>100</v>
      </c>
      <c r="G53" s="277">
        <v>0</v>
      </c>
      <c r="H53" s="277">
        <v>0</v>
      </c>
      <c r="I53" s="277">
        <v>500</v>
      </c>
      <c r="J53" s="277">
        <v>500</v>
      </c>
      <c r="K53" s="277">
        <v>0</v>
      </c>
      <c r="L53" s="277">
        <v>0</v>
      </c>
      <c r="M53" s="277">
        <v>0</v>
      </c>
      <c r="N53" s="277">
        <v>0</v>
      </c>
      <c r="O53" s="28" t="s">
        <v>207</v>
      </c>
      <c r="P53" s="26">
        <v>34</v>
      </c>
      <c r="Q53" s="26">
        <v>34</v>
      </c>
      <c r="R53" s="256"/>
      <c r="S53" s="120"/>
    </row>
    <row r="54" spans="1:21" ht="49.5" customHeight="1" thickBot="1" x14ac:dyDescent="0.3">
      <c r="A54" s="253"/>
      <c r="B54" s="257"/>
      <c r="C54" s="257"/>
      <c r="D54" s="282"/>
      <c r="E54" s="282"/>
      <c r="F54" s="282"/>
      <c r="G54" s="282"/>
      <c r="H54" s="282"/>
      <c r="I54" s="282"/>
      <c r="J54" s="282"/>
      <c r="K54" s="282"/>
      <c r="L54" s="282"/>
      <c r="M54" s="282"/>
      <c r="N54" s="282"/>
      <c r="O54" s="28" t="s">
        <v>208</v>
      </c>
      <c r="P54" s="36">
        <v>118</v>
      </c>
      <c r="Q54" s="26">
        <v>120</v>
      </c>
      <c r="R54" s="257"/>
      <c r="S54" s="120"/>
    </row>
    <row r="55" spans="1:21" ht="91.5" customHeight="1" thickBot="1" x14ac:dyDescent="0.3">
      <c r="A55" s="228"/>
      <c r="B55" s="24" t="s">
        <v>150</v>
      </c>
      <c r="C55" s="295"/>
      <c r="D55" s="318"/>
      <c r="E55" s="318"/>
      <c r="F55" s="318"/>
      <c r="G55" s="318"/>
      <c r="H55" s="318"/>
      <c r="I55" s="318"/>
      <c r="J55" s="318"/>
      <c r="K55" s="318"/>
      <c r="L55" s="318"/>
      <c r="M55" s="318"/>
      <c r="N55" s="318"/>
      <c r="O55" s="318"/>
      <c r="P55" s="318"/>
      <c r="Q55" s="318"/>
      <c r="R55" s="318"/>
      <c r="S55" s="296"/>
    </row>
    <row r="56" spans="1:21" ht="91.5" customHeight="1" thickBot="1" x14ac:dyDescent="0.3">
      <c r="A56" s="112" t="s">
        <v>174</v>
      </c>
      <c r="B56" s="112" t="s">
        <v>175</v>
      </c>
      <c r="C56" s="204" t="s">
        <v>63</v>
      </c>
      <c r="D56" s="125">
        <v>1000</v>
      </c>
      <c r="E56" s="125">
        <v>1000</v>
      </c>
      <c r="F56" s="125">
        <v>100</v>
      </c>
      <c r="G56" s="201">
        <v>0</v>
      </c>
      <c r="H56" s="125">
        <v>0</v>
      </c>
      <c r="I56" s="126">
        <v>1000</v>
      </c>
      <c r="J56" s="125">
        <v>1000</v>
      </c>
      <c r="K56" s="126">
        <v>0</v>
      </c>
      <c r="L56" s="125">
        <v>0</v>
      </c>
      <c r="M56" s="127">
        <v>0</v>
      </c>
      <c r="N56" s="126">
        <v>0</v>
      </c>
      <c r="O56" s="112" t="s">
        <v>275</v>
      </c>
      <c r="P56" s="128">
        <v>1</v>
      </c>
      <c r="Q56" s="129">
        <v>3</v>
      </c>
      <c r="R56" s="28" t="s">
        <v>362</v>
      </c>
      <c r="S56" s="130"/>
    </row>
    <row r="57" spans="1:21" ht="80.25" customHeight="1" thickBot="1" x14ac:dyDescent="0.3">
      <c r="A57" s="228"/>
      <c r="B57" s="25" t="s">
        <v>150</v>
      </c>
      <c r="C57" s="292"/>
      <c r="D57" s="293"/>
      <c r="E57" s="293"/>
      <c r="F57" s="293"/>
      <c r="G57" s="293"/>
      <c r="H57" s="293"/>
      <c r="I57" s="293"/>
      <c r="J57" s="293"/>
      <c r="K57" s="293"/>
      <c r="L57" s="293"/>
      <c r="M57" s="293"/>
      <c r="N57" s="293"/>
      <c r="O57" s="293"/>
      <c r="P57" s="293"/>
      <c r="Q57" s="293"/>
      <c r="R57" s="293"/>
      <c r="S57" s="294"/>
    </row>
    <row r="58" spans="1:21" ht="61.5" customHeight="1" thickBot="1" x14ac:dyDescent="0.3">
      <c r="A58" s="252" t="s">
        <v>252</v>
      </c>
      <c r="B58" s="254" t="s">
        <v>253</v>
      </c>
      <c r="C58" s="256" t="s">
        <v>63</v>
      </c>
      <c r="D58" s="258">
        <v>300</v>
      </c>
      <c r="E58" s="258">
        <v>300</v>
      </c>
      <c r="F58" s="258">
        <v>100</v>
      </c>
      <c r="G58" s="258">
        <v>0</v>
      </c>
      <c r="H58" s="258">
        <v>0</v>
      </c>
      <c r="I58" s="258">
        <v>300</v>
      </c>
      <c r="J58" s="258">
        <v>300</v>
      </c>
      <c r="K58" s="258">
        <v>0</v>
      </c>
      <c r="L58" s="258">
        <v>0</v>
      </c>
      <c r="M58" s="258">
        <v>0</v>
      </c>
      <c r="N58" s="319">
        <v>0</v>
      </c>
      <c r="O58" s="240" t="s">
        <v>329</v>
      </c>
      <c r="P58" s="31">
        <v>300</v>
      </c>
      <c r="Q58" s="49">
        <v>500</v>
      </c>
      <c r="R58" s="256" t="s">
        <v>363</v>
      </c>
      <c r="S58" s="296"/>
    </row>
    <row r="59" spans="1:21" ht="60" customHeight="1" thickBot="1" x14ac:dyDescent="0.3">
      <c r="A59" s="253"/>
      <c r="B59" s="255"/>
      <c r="C59" s="257"/>
      <c r="D59" s="259"/>
      <c r="E59" s="259"/>
      <c r="F59" s="259"/>
      <c r="G59" s="259"/>
      <c r="H59" s="259"/>
      <c r="I59" s="259"/>
      <c r="J59" s="259"/>
      <c r="K59" s="259"/>
      <c r="L59" s="259"/>
      <c r="M59" s="259"/>
      <c r="N59" s="320"/>
      <c r="O59" s="112" t="s">
        <v>330</v>
      </c>
      <c r="P59" s="128">
        <v>2</v>
      </c>
      <c r="Q59" s="129">
        <v>2</v>
      </c>
      <c r="R59" s="257"/>
      <c r="S59" s="288"/>
    </row>
    <row r="60" spans="1:21" ht="80.25" customHeight="1" thickBot="1" x14ac:dyDescent="0.3">
      <c r="A60" s="228"/>
      <c r="B60" s="25" t="s">
        <v>150</v>
      </c>
      <c r="C60" s="292"/>
      <c r="D60" s="293"/>
      <c r="E60" s="293"/>
      <c r="F60" s="293"/>
      <c r="G60" s="293"/>
      <c r="H60" s="293"/>
      <c r="I60" s="293"/>
      <c r="J60" s="293"/>
      <c r="K60" s="293"/>
      <c r="L60" s="293"/>
      <c r="M60" s="293"/>
      <c r="N60" s="293"/>
      <c r="O60" s="293"/>
      <c r="P60" s="293"/>
      <c r="Q60" s="293"/>
      <c r="R60" s="293"/>
      <c r="S60" s="294"/>
    </row>
    <row r="61" spans="1:21" ht="60.75" customHeight="1" thickBot="1" x14ac:dyDescent="0.3">
      <c r="A61" s="228" t="s">
        <v>25</v>
      </c>
      <c r="B61" s="43" t="s">
        <v>24</v>
      </c>
      <c r="C61" s="27"/>
      <c r="D61" s="67">
        <f>SUM(D62+D65)</f>
        <v>52631.100000000006</v>
      </c>
      <c r="E61" s="67">
        <f>SUM(E62+E65)</f>
        <v>52630.7</v>
      </c>
      <c r="F61" s="67">
        <f>SUM(E61/D61)*100</f>
        <v>99.999239993083918</v>
      </c>
      <c r="G61" s="67">
        <f t="shared" ref="G61:N61" si="2">SUM(G62+G65)</f>
        <v>0</v>
      </c>
      <c r="H61" s="67">
        <f t="shared" si="2"/>
        <v>0</v>
      </c>
      <c r="I61" s="67">
        <f t="shared" si="2"/>
        <v>52631.100000000006</v>
      </c>
      <c r="J61" s="67">
        <f t="shared" si="2"/>
        <v>52630.7</v>
      </c>
      <c r="K61" s="67">
        <f t="shared" si="2"/>
        <v>0</v>
      </c>
      <c r="L61" s="67">
        <f t="shared" si="2"/>
        <v>0</v>
      </c>
      <c r="M61" s="67">
        <f t="shared" si="2"/>
        <v>0</v>
      </c>
      <c r="N61" s="67">
        <f t="shared" si="2"/>
        <v>0</v>
      </c>
      <c r="O61" s="27" t="s">
        <v>90</v>
      </c>
      <c r="P61" s="27" t="s">
        <v>90</v>
      </c>
      <c r="Q61" s="27" t="s">
        <v>90</v>
      </c>
      <c r="R61" s="30"/>
      <c r="S61" s="120"/>
    </row>
    <row r="62" spans="1:21" ht="48" customHeight="1" thickBot="1" x14ac:dyDescent="0.3">
      <c r="A62" s="252" t="s">
        <v>108</v>
      </c>
      <c r="B62" s="256" t="s">
        <v>331</v>
      </c>
      <c r="C62" s="256" t="s">
        <v>332</v>
      </c>
      <c r="D62" s="277">
        <v>41386.400000000001</v>
      </c>
      <c r="E62" s="277">
        <v>41386.400000000001</v>
      </c>
      <c r="F62" s="277">
        <v>100</v>
      </c>
      <c r="G62" s="277">
        <v>0</v>
      </c>
      <c r="H62" s="277">
        <v>0</v>
      </c>
      <c r="I62" s="277">
        <v>41386.400000000001</v>
      </c>
      <c r="J62" s="277">
        <v>41386.400000000001</v>
      </c>
      <c r="K62" s="277">
        <v>0</v>
      </c>
      <c r="L62" s="277">
        <v>0</v>
      </c>
      <c r="M62" s="277">
        <v>0</v>
      </c>
      <c r="N62" s="277">
        <v>0</v>
      </c>
      <c r="O62" s="28" t="s">
        <v>173</v>
      </c>
      <c r="P62" s="31">
        <v>4500</v>
      </c>
      <c r="Q62" s="131">
        <v>40421</v>
      </c>
      <c r="R62" s="256" t="s">
        <v>282</v>
      </c>
      <c r="S62" s="275"/>
    </row>
    <row r="63" spans="1:21" ht="47.25" customHeight="1" thickBot="1" x14ac:dyDescent="0.3">
      <c r="A63" s="253"/>
      <c r="B63" s="257"/>
      <c r="C63" s="257"/>
      <c r="D63" s="282"/>
      <c r="E63" s="282"/>
      <c r="F63" s="282"/>
      <c r="G63" s="282"/>
      <c r="H63" s="282"/>
      <c r="I63" s="282"/>
      <c r="J63" s="282"/>
      <c r="K63" s="282"/>
      <c r="L63" s="282"/>
      <c r="M63" s="282"/>
      <c r="N63" s="282"/>
      <c r="O63" s="28" t="s">
        <v>158</v>
      </c>
      <c r="P63" s="69">
        <v>16</v>
      </c>
      <c r="Q63" s="31">
        <v>21.6</v>
      </c>
      <c r="R63" s="257"/>
      <c r="S63" s="301"/>
      <c r="U63" s="14"/>
    </row>
    <row r="64" spans="1:21" ht="83.25" customHeight="1" thickBot="1" x14ac:dyDescent="0.3">
      <c r="A64" s="229"/>
      <c r="B64" s="24" t="s">
        <v>150</v>
      </c>
      <c r="C64" s="263"/>
      <c r="D64" s="264"/>
      <c r="E64" s="264"/>
      <c r="F64" s="264"/>
      <c r="G64" s="264"/>
      <c r="H64" s="264"/>
      <c r="I64" s="264"/>
      <c r="J64" s="264"/>
      <c r="K64" s="264"/>
      <c r="L64" s="264"/>
      <c r="M64" s="264"/>
      <c r="N64" s="264"/>
      <c r="O64" s="264"/>
      <c r="P64" s="264"/>
      <c r="Q64" s="264"/>
      <c r="R64" s="264"/>
      <c r="S64" s="265"/>
      <c r="U64" s="14"/>
    </row>
    <row r="65" spans="1:21" ht="91.5" customHeight="1" thickBot="1" x14ac:dyDescent="0.3">
      <c r="A65" s="123" t="s">
        <v>109</v>
      </c>
      <c r="B65" s="219" t="s">
        <v>334</v>
      </c>
      <c r="C65" s="43" t="s">
        <v>333</v>
      </c>
      <c r="D65" s="209">
        <v>11244.7</v>
      </c>
      <c r="E65" s="209">
        <v>11244.3</v>
      </c>
      <c r="F65" s="209">
        <f>SUM(E65/D65)*100</f>
        <v>99.996442768593184</v>
      </c>
      <c r="G65" s="209">
        <v>0</v>
      </c>
      <c r="H65" s="209">
        <v>0</v>
      </c>
      <c r="I65" s="209">
        <v>11244.7</v>
      </c>
      <c r="J65" s="209">
        <v>11244.3</v>
      </c>
      <c r="K65" s="209">
        <v>0</v>
      </c>
      <c r="L65" s="209">
        <v>0</v>
      </c>
      <c r="M65" s="209">
        <v>0</v>
      </c>
      <c r="N65" s="209">
        <v>0</v>
      </c>
      <c r="O65" s="206" t="s">
        <v>335</v>
      </c>
      <c r="P65" s="220">
        <v>12</v>
      </c>
      <c r="Q65" s="220">
        <v>12</v>
      </c>
      <c r="R65" s="206" t="s">
        <v>283</v>
      </c>
      <c r="S65" s="227"/>
    </row>
    <row r="66" spans="1:21" ht="81.75" customHeight="1" thickBot="1" x14ac:dyDescent="0.3">
      <c r="A66" s="121"/>
      <c r="B66" s="32" t="s">
        <v>150</v>
      </c>
      <c r="C66" s="269"/>
      <c r="D66" s="270"/>
      <c r="E66" s="270"/>
      <c r="F66" s="270"/>
      <c r="G66" s="270"/>
      <c r="H66" s="270"/>
      <c r="I66" s="270"/>
      <c r="J66" s="270"/>
      <c r="K66" s="270"/>
      <c r="L66" s="270"/>
      <c r="M66" s="270"/>
      <c r="N66" s="270"/>
      <c r="O66" s="270"/>
      <c r="P66" s="270"/>
      <c r="Q66" s="270"/>
      <c r="R66" s="270"/>
      <c r="S66" s="271"/>
    </row>
    <row r="67" spans="1:21" ht="21.75" customHeight="1" thickBot="1" x14ac:dyDescent="0.3">
      <c r="A67" s="302" t="s">
        <v>13</v>
      </c>
      <c r="B67" s="303"/>
      <c r="C67" s="132"/>
      <c r="D67" s="68">
        <f>SUM(D9+D19+D34+D37+D47+D52+D61)</f>
        <v>413104.47</v>
      </c>
      <c r="E67" s="68">
        <f>SUM(E9+E19+E34+E37+E47+E52+E61)</f>
        <v>413033.96</v>
      </c>
      <c r="F67" s="67">
        <f>SUM(E67/D67)*100</f>
        <v>99.982931678274994</v>
      </c>
      <c r="G67" s="68">
        <f>SUM(G9+G19+G34+G37+G47+G52+G61)</f>
        <v>6978.5</v>
      </c>
      <c r="H67" s="68">
        <f>SUM(H9+H19+H34+H37+H47+H52+H61)</f>
        <v>6978.5</v>
      </c>
      <c r="I67" s="68">
        <f>SUM(I9+I19+I34+I37+I47+I52+I61)</f>
        <v>406125.97</v>
      </c>
      <c r="J67" s="68">
        <f>SUM(J9+J19+J34+J37+J47+J52+J61)</f>
        <v>406055.46</v>
      </c>
      <c r="K67" s="68">
        <f>SUM(K9+K19+K34+K37+K52+K61)</f>
        <v>0</v>
      </c>
      <c r="L67" s="68">
        <f>SUM(L9+L19+L34+L37+L52+L61)</f>
        <v>0</v>
      </c>
      <c r="M67" s="68">
        <f>SUM(M9+M19+M34+M37+M52+M61)</f>
        <v>0</v>
      </c>
      <c r="N67" s="68">
        <f>SUM(N9+N19+N34+N37+N52+N61)</f>
        <v>0</v>
      </c>
      <c r="O67" s="239"/>
      <c r="P67" s="239"/>
      <c r="Q67" s="28"/>
      <c r="R67" s="33"/>
      <c r="S67" s="133"/>
    </row>
    <row r="68" spans="1:21" ht="38.25" customHeight="1" thickBot="1" x14ac:dyDescent="0.3">
      <c r="A68" s="134"/>
      <c r="B68" s="135" t="s">
        <v>26</v>
      </c>
      <c r="C68" s="134"/>
      <c r="D68" s="136"/>
      <c r="E68" s="134"/>
      <c r="F68" s="136"/>
      <c r="G68" s="134"/>
      <c r="H68" s="136"/>
      <c r="I68" s="134"/>
      <c r="J68" s="136"/>
      <c r="K68" s="134"/>
      <c r="L68" s="136"/>
      <c r="M68" s="134"/>
      <c r="N68" s="136"/>
      <c r="O68" s="137"/>
      <c r="P68" s="136"/>
      <c r="Q68" s="134"/>
      <c r="R68" s="136"/>
      <c r="S68" s="134"/>
    </row>
    <row r="69" spans="1:21" ht="15" customHeight="1" x14ac:dyDescent="0.25">
      <c r="A69" s="256" t="s">
        <v>14</v>
      </c>
      <c r="B69" s="256" t="s">
        <v>27</v>
      </c>
      <c r="C69" s="285"/>
      <c r="D69" s="283">
        <f>SUM(D72+D76+D79)</f>
        <v>334898.60000000003</v>
      </c>
      <c r="E69" s="283">
        <f>SUM(E72+E76+E79)</f>
        <v>334898.60000000003</v>
      </c>
      <c r="F69" s="283">
        <v>100</v>
      </c>
      <c r="G69" s="283">
        <f t="shared" ref="G69:N69" si="3">SUM(G72+G76+G79)</f>
        <v>0</v>
      </c>
      <c r="H69" s="283">
        <f t="shared" si="3"/>
        <v>0</v>
      </c>
      <c r="I69" s="283">
        <f t="shared" si="3"/>
        <v>334898.60000000003</v>
      </c>
      <c r="J69" s="283">
        <f t="shared" si="3"/>
        <v>334898.60000000003</v>
      </c>
      <c r="K69" s="283">
        <f t="shared" si="3"/>
        <v>0</v>
      </c>
      <c r="L69" s="283">
        <f t="shared" si="3"/>
        <v>0</v>
      </c>
      <c r="M69" s="283">
        <f t="shared" si="3"/>
        <v>0</v>
      </c>
      <c r="N69" s="283">
        <f t="shared" si="3"/>
        <v>0</v>
      </c>
      <c r="O69" s="285" t="s">
        <v>90</v>
      </c>
      <c r="P69" s="285" t="s">
        <v>90</v>
      </c>
      <c r="Q69" s="285" t="s">
        <v>90</v>
      </c>
      <c r="R69" s="343"/>
      <c r="S69" s="275"/>
    </row>
    <row r="70" spans="1:21" ht="52.5" customHeight="1" thickBot="1" x14ac:dyDescent="0.3">
      <c r="A70" s="257"/>
      <c r="B70" s="257"/>
      <c r="C70" s="286"/>
      <c r="D70" s="284"/>
      <c r="E70" s="284"/>
      <c r="F70" s="284"/>
      <c r="G70" s="284"/>
      <c r="H70" s="284"/>
      <c r="I70" s="284"/>
      <c r="J70" s="284"/>
      <c r="K70" s="284"/>
      <c r="L70" s="284"/>
      <c r="M70" s="284"/>
      <c r="N70" s="284"/>
      <c r="O70" s="286"/>
      <c r="P70" s="286"/>
      <c r="Q70" s="286"/>
      <c r="R70" s="344"/>
      <c r="S70" s="301"/>
    </row>
    <row r="71" spans="1:21" ht="16.5" customHeight="1" thickBot="1" x14ac:dyDescent="0.3">
      <c r="A71" s="233"/>
      <c r="B71" s="239" t="s">
        <v>11</v>
      </c>
      <c r="C71" s="43"/>
      <c r="D71" s="138"/>
      <c r="E71" s="138"/>
      <c r="F71" s="138"/>
      <c r="G71" s="138"/>
      <c r="H71" s="138"/>
      <c r="I71" s="138"/>
      <c r="J71" s="138"/>
      <c r="K71" s="138"/>
      <c r="L71" s="138"/>
      <c r="M71" s="138"/>
      <c r="N71" s="138"/>
      <c r="O71" s="40"/>
      <c r="P71" s="40"/>
      <c r="Q71" s="40"/>
      <c r="R71" s="64"/>
      <c r="S71" s="40"/>
    </row>
    <row r="72" spans="1:21" ht="60.75" customHeight="1" thickBot="1" x14ac:dyDescent="0.3">
      <c r="A72" s="256" t="s">
        <v>110</v>
      </c>
      <c r="B72" s="256" t="s">
        <v>28</v>
      </c>
      <c r="C72" s="256" t="s">
        <v>63</v>
      </c>
      <c r="D72" s="277">
        <v>330350.2</v>
      </c>
      <c r="E72" s="277">
        <v>330350.2</v>
      </c>
      <c r="F72" s="277">
        <v>100</v>
      </c>
      <c r="G72" s="277">
        <v>0</v>
      </c>
      <c r="H72" s="277">
        <v>0</v>
      </c>
      <c r="I72" s="277">
        <v>330350.2</v>
      </c>
      <c r="J72" s="277">
        <v>330350.2</v>
      </c>
      <c r="K72" s="277">
        <v>0</v>
      </c>
      <c r="L72" s="277">
        <v>0</v>
      </c>
      <c r="M72" s="277">
        <v>0</v>
      </c>
      <c r="N72" s="277">
        <v>0</v>
      </c>
      <c r="O72" s="256" t="s">
        <v>159</v>
      </c>
      <c r="P72" s="279">
        <v>252.6</v>
      </c>
      <c r="Q72" s="321">
        <v>296.89999999999998</v>
      </c>
      <c r="R72" s="275" t="s">
        <v>364</v>
      </c>
      <c r="S72" s="256"/>
      <c r="U72" s="14"/>
    </row>
    <row r="73" spans="1:21" ht="1.5" hidden="1" customHeight="1" thickBot="1" x14ac:dyDescent="0.3">
      <c r="A73" s="291"/>
      <c r="B73" s="291"/>
      <c r="C73" s="291"/>
      <c r="D73" s="278"/>
      <c r="E73" s="278"/>
      <c r="F73" s="278"/>
      <c r="G73" s="278"/>
      <c r="H73" s="278"/>
      <c r="I73" s="278"/>
      <c r="J73" s="278"/>
      <c r="K73" s="278"/>
      <c r="L73" s="278"/>
      <c r="M73" s="278"/>
      <c r="N73" s="278"/>
      <c r="O73" s="257"/>
      <c r="P73" s="280"/>
      <c r="Q73" s="322"/>
      <c r="R73" s="276"/>
      <c r="S73" s="291"/>
    </row>
    <row r="74" spans="1:21" ht="63" customHeight="1" thickBot="1" x14ac:dyDescent="0.3">
      <c r="A74" s="257"/>
      <c r="B74" s="257"/>
      <c r="C74" s="257"/>
      <c r="D74" s="282"/>
      <c r="E74" s="282"/>
      <c r="F74" s="282"/>
      <c r="G74" s="282"/>
      <c r="H74" s="282"/>
      <c r="I74" s="282"/>
      <c r="J74" s="282"/>
      <c r="K74" s="282"/>
      <c r="L74" s="282"/>
      <c r="M74" s="282"/>
      <c r="N74" s="282"/>
      <c r="O74" s="139" t="s">
        <v>172</v>
      </c>
      <c r="P74" s="34">
        <v>1423</v>
      </c>
      <c r="Q74" s="34">
        <v>1565</v>
      </c>
      <c r="R74" s="301"/>
      <c r="S74" s="257"/>
    </row>
    <row r="75" spans="1:21" ht="93" customHeight="1" thickBot="1" x14ac:dyDescent="0.3">
      <c r="A75" s="205"/>
      <c r="B75" s="32" t="s">
        <v>150</v>
      </c>
      <c r="C75" s="263"/>
      <c r="D75" s="264"/>
      <c r="E75" s="264"/>
      <c r="F75" s="264"/>
      <c r="G75" s="264"/>
      <c r="H75" s="264"/>
      <c r="I75" s="264"/>
      <c r="J75" s="264"/>
      <c r="K75" s="264"/>
      <c r="L75" s="264"/>
      <c r="M75" s="264"/>
      <c r="N75" s="264"/>
      <c r="O75" s="264"/>
      <c r="P75" s="264"/>
      <c r="Q75" s="264"/>
      <c r="R75" s="264"/>
      <c r="S75" s="265"/>
    </row>
    <row r="76" spans="1:21" ht="46.5" customHeight="1" thickBot="1" x14ac:dyDescent="0.3">
      <c r="A76" s="256" t="s">
        <v>111</v>
      </c>
      <c r="B76" s="285" t="s">
        <v>112</v>
      </c>
      <c r="C76" s="285" t="s">
        <v>63</v>
      </c>
      <c r="D76" s="277">
        <v>2801.4</v>
      </c>
      <c r="E76" s="277">
        <v>2801.4</v>
      </c>
      <c r="F76" s="277">
        <v>100</v>
      </c>
      <c r="G76" s="277">
        <v>0</v>
      </c>
      <c r="H76" s="277">
        <v>0</v>
      </c>
      <c r="I76" s="277">
        <v>2801.4</v>
      </c>
      <c r="J76" s="277">
        <v>2801.4</v>
      </c>
      <c r="K76" s="277">
        <v>0</v>
      </c>
      <c r="L76" s="277">
        <v>0</v>
      </c>
      <c r="M76" s="277">
        <v>0</v>
      </c>
      <c r="N76" s="277">
        <v>0</v>
      </c>
      <c r="O76" s="204" t="s">
        <v>209</v>
      </c>
      <c r="P76" s="232">
        <v>6</v>
      </c>
      <c r="Q76" s="232">
        <v>7</v>
      </c>
      <c r="R76" s="275" t="s">
        <v>343</v>
      </c>
      <c r="S76" s="204"/>
    </row>
    <row r="77" spans="1:21" ht="34.5" customHeight="1" thickBot="1" x14ac:dyDescent="0.3">
      <c r="A77" s="257"/>
      <c r="B77" s="286"/>
      <c r="C77" s="286"/>
      <c r="D77" s="282"/>
      <c r="E77" s="282"/>
      <c r="F77" s="282"/>
      <c r="G77" s="282"/>
      <c r="H77" s="282"/>
      <c r="I77" s="282"/>
      <c r="J77" s="282"/>
      <c r="K77" s="282"/>
      <c r="L77" s="282"/>
      <c r="M77" s="282"/>
      <c r="N77" s="282"/>
      <c r="O77" s="28" t="s">
        <v>341</v>
      </c>
      <c r="P77" s="26">
        <v>4850</v>
      </c>
      <c r="Q77" s="26">
        <v>8350</v>
      </c>
      <c r="R77" s="301"/>
      <c r="S77" s="28"/>
    </row>
    <row r="78" spans="1:21" ht="82.5" customHeight="1" thickBot="1" x14ac:dyDescent="0.3">
      <c r="A78" s="206"/>
      <c r="B78" s="32" t="s">
        <v>150</v>
      </c>
      <c r="C78" s="272"/>
      <c r="D78" s="273"/>
      <c r="E78" s="273"/>
      <c r="F78" s="273"/>
      <c r="G78" s="273"/>
      <c r="H78" s="273"/>
      <c r="I78" s="273"/>
      <c r="J78" s="273"/>
      <c r="K78" s="273"/>
      <c r="L78" s="273"/>
      <c r="M78" s="273"/>
      <c r="N78" s="273"/>
      <c r="O78" s="273"/>
      <c r="P78" s="273"/>
      <c r="Q78" s="273"/>
      <c r="R78" s="273"/>
      <c r="S78" s="274"/>
    </row>
    <row r="79" spans="1:21" ht="55.5" customHeight="1" thickBot="1" x14ac:dyDescent="0.3">
      <c r="A79" s="206" t="s">
        <v>210</v>
      </c>
      <c r="B79" s="27" t="s">
        <v>211</v>
      </c>
      <c r="C79" s="211" t="s">
        <v>63</v>
      </c>
      <c r="D79" s="101">
        <v>1747</v>
      </c>
      <c r="E79" s="102">
        <v>1747</v>
      </c>
      <c r="F79" s="115">
        <v>100</v>
      </c>
      <c r="G79" s="102">
        <v>0</v>
      </c>
      <c r="H79" s="115">
        <v>0</v>
      </c>
      <c r="I79" s="102">
        <v>1747</v>
      </c>
      <c r="J79" s="115">
        <v>1747</v>
      </c>
      <c r="K79" s="102">
        <v>0</v>
      </c>
      <c r="L79" s="115">
        <v>0</v>
      </c>
      <c r="M79" s="102">
        <v>0</v>
      </c>
      <c r="N79" s="115">
        <v>0</v>
      </c>
      <c r="O79" s="215" t="s">
        <v>212</v>
      </c>
      <c r="P79" s="26">
        <v>10200</v>
      </c>
      <c r="Q79" s="26">
        <v>10200</v>
      </c>
      <c r="R79" s="226" t="s">
        <v>303</v>
      </c>
      <c r="S79" s="216"/>
    </row>
    <row r="80" spans="1:21" ht="82.5" customHeight="1" thickBot="1" x14ac:dyDescent="0.3">
      <c r="A80" s="206"/>
      <c r="B80" s="32" t="s">
        <v>150</v>
      </c>
      <c r="C80" s="272"/>
      <c r="D80" s="273"/>
      <c r="E80" s="273"/>
      <c r="F80" s="273"/>
      <c r="G80" s="273"/>
      <c r="H80" s="273"/>
      <c r="I80" s="273"/>
      <c r="J80" s="273"/>
      <c r="K80" s="273"/>
      <c r="L80" s="273"/>
      <c r="M80" s="273"/>
      <c r="N80" s="273"/>
      <c r="O80" s="273"/>
      <c r="P80" s="273"/>
      <c r="Q80" s="273"/>
      <c r="R80" s="273"/>
      <c r="S80" s="274"/>
    </row>
    <row r="81" spans="1:20" ht="72" customHeight="1" thickBot="1" x14ac:dyDescent="0.3">
      <c r="A81" s="206" t="s">
        <v>178</v>
      </c>
      <c r="B81" s="27" t="s">
        <v>177</v>
      </c>
      <c r="C81" s="27" t="s">
        <v>63</v>
      </c>
      <c r="D81" s="230">
        <v>70</v>
      </c>
      <c r="E81" s="230">
        <v>70</v>
      </c>
      <c r="F81" s="67">
        <f>SUM(E81/D81)*100</f>
        <v>100</v>
      </c>
      <c r="G81" s="230">
        <v>0</v>
      </c>
      <c r="H81" s="230">
        <v>0</v>
      </c>
      <c r="I81" s="230">
        <v>70</v>
      </c>
      <c r="J81" s="230">
        <v>70</v>
      </c>
      <c r="K81" s="230">
        <v>0</v>
      </c>
      <c r="L81" s="230">
        <v>0</v>
      </c>
      <c r="M81" s="230">
        <v>0</v>
      </c>
      <c r="N81" s="230">
        <v>0</v>
      </c>
      <c r="O81" s="140" t="s">
        <v>90</v>
      </c>
      <c r="P81" s="140" t="s">
        <v>90</v>
      </c>
      <c r="Q81" s="140" t="s">
        <v>90</v>
      </c>
      <c r="R81" s="225"/>
      <c r="S81" s="140"/>
    </row>
    <row r="82" spans="1:20" ht="52.5" customHeight="1" thickBot="1" x14ac:dyDescent="0.3">
      <c r="A82" s="206" t="s">
        <v>180</v>
      </c>
      <c r="B82" s="27" t="s">
        <v>179</v>
      </c>
      <c r="C82" s="234" t="s">
        <v>63</v>
      </c>
      <c r="D82" s="208">
        <v>70</v>
      </c>
      <c r="E82" s="208">
        <v>70</v>
      </c>
      <c r="F82" s="66">
        <f>SUM(E82/D82)*100</f>
        <v>100</v>
      </c>
      <c r="G82" s="208">
        <v>0</v>
      </c>
      <c r="H82" s="208">
        <v>0</v>
      </c>
      <c r="I82" s="208">
        <v>70</v>
      </c>
      <c r="J82" s="208">
        <v>70</v>
      </c>
      <c r="K82" s="208">
        <v>0</v>
      </c>
      <c r="L82" s="208">
        <v>0</v>
      </c>
      <c r="M82" s="208">
        <v>0</v>
      </c>
      <c r="N82" s="208">
        <v>0</v>
      </c>
      <c r="O82" s="204" t="s">
        <v>304</v>
      </c>
      <c r="P82" s="232">
        <v>2</v>
      </c>
      <c r="Q82" s="232">
        <v>2</v>
      </c>
      <c r="R82" s="226" t="s">
        <v>284</v>
      </c>
      <c r="S82" s="140"/>
    </row>
    <row r="83" spans="1:20" ht="78.75" customHeight="1" thickBot="1" x14ac:dyDescent="0.3">
      <c r="A83" s="206"/>
      <c r="B83" s="32" t="s">
        <v>150</v>
      </c>
      <c r="C83" s="272"/>
      <c r="D83" s="273"/>
      <c r="E83" s="273"/>
      <c r="F83" s="273"/>
      <c r="G83" s="273"/>
      <c r="H83" s="273"/>
      <c r="I83" s="273"/>
      <c r="J83" s="273"/>
      <c r="K83" s="273"/>
      <c r="L83" s="273"/>
      <c r="M83" s="273"/>
      <c r="N83" s="273"/>
      <c r="O83" s="273"/>
      <c r="P83" s="273"/>
      <c r="Q83" s="273"/>
      <c r="R83" s="273"/>
      <c r="S83" s="274"/>
    </row>
    <row r="84" spans="1:20" ht="49.5" customHeight="1" thickBot="1" x14ac:dyDescent="0.3">
      <c r="A84" s="206" t="s">
        <v>30</v>
      </c>
      <c r="B84" s="27" t="s">
        <v>29</v>
      </c>
      <c r="C84" s="214"/>
      <c r="D84" s="230">
        <v>480</v>
      </c>
      <c r="E84" s="230">
        <v>480</v>
      </c>
      <c r="F84" s="67">
        <v>100</v>
      </c>
      <c r="G84" s="230">
        <v>0</v>
      </c>
      <c r="H84" s="230">
        <v>0</v>
      </c>
      <c r="I84" s="230">
        <v>480</v>
      </c>
      <c r="J84" s="230">
        <v>480</v>
      </c>
      <c r="K84" s="230">
        <v>0</v>
      </c>
      <c r="L84" s="230">
        <v>0</v>
      </c>
      <c r="M84" s="230">
        <v>0</v>
      </c>
      <c r="N84" s="230">
        <v>0</v>
      </c>
      <c r="O84" s="141"/>
      <c r="P84" s="141"/>
      <c r="Q84" s="141"/>
      <c r="R84" s="225"/>
      <c r="S84" s="140"/>
    </row>
    <row r="85" spans="1:20" ht="49.5" customHeight="1" thickBot="1" x14ac:dyDescent="0.3">
      <c r="A85" s="206" t="s">
        <v>113</v>
      </c>
      <c r="B85" s="43" t="s">
        <v>31</v>
      </c>
      <c r="C85" s="214" t="s">
        <v>63</v>
      </c>
      <c r="D85" s="208">
        <v>0</v>
      </c>
      <c r="E85" s="208">
        <v>0</v>
      </c>
      <c r="F85" s="66">
        <v>0</v>
      </c>
      <c r="G85" s="208">
        <v>0</v>
      </c>
      <c r="H85" s="208">
        <v>0</v>
      </c>
      <c r="I85" s="208">
        <v>0</v>
      </c>
      <c r="J85" s="208">
        <v>0</v>
      </c>
      <c r="K85" s="208">
        <v>0</v>
      </c>
      <c r="L85" s="208">
        <v>0</v>
      </c>
      <c r="M85" s="208">
        <v>0</v>
      </c>
      <c r="N85" s="208">
        <v>0</v>
      </c>
      <c r="O85" s="204" t="s">
        <v>213</v>
      </c>
      <c r="P85" s="142">
        <v>10</v>
      </c>
      <c r="Q85" s="142">
        <v>10</v>
      </c>
      <c r="R85" s="204" t="s">
        <v>345</v>
      </c>
      <c r="S85" s="204"/>
    </row>
    <row r="86" spans="1:20" ht="79.5" customHeight="1" thickBot="1" x14ac:dyDescent="0.3">
      <c r="A86" s="206"/>
      <c r="B86" s="189" t="s">
        <v>150</v>
      </c>
      <c r="C86" s="272"/>
      <c r="D86" s="273"/>
      <c r="E86" s="273"/>
      <c r="F86" s="273"/>
      <c r="G86" s="273"/>
      <c r="H86" s="273"/>
      <c r="I86" s="273"/>
      <c r="J86" s="273"/>
      <c r="K86" s="273"/>
      <c r="L86" s="273"/>
      <c r="M86" s="273"/>
      <c r="N86" s="273"/>
      <c r="O86" s="273"/>
      <c r="P86" s="273"/>
      <c r="Q86" s="273"/>
      <c r="R86" s="273"/>
      <c r="S86" s="274"/>
    </row>
    <row r="87" spans="1:20" ht="49.5" customHeight="1" thickBot="1" x14ac:dyDescent="0.3">
      <c r="A87" s="206" t="s">
        <v>214</v>
      </c>
      <c r="B87" s="190" t="s">
        <v>215</v>
      </c>
      <c r="C87" s="214" t="s">
        <v>63</v>
      </c>
      <c r="D87" s="115">
        <v>480</v>
      </c>
      <c r="E87" s="238">
        <v>480</v>
      </c>
      <c r="F87" s="115">
        <v>100</v>
      </c>
      <c r="G87" s="238">
        <v>0</v>
      </c>
      <c r="H87" s="115">
        <v>0</v>
      </c>
      <c r="I87" s="238">
        <v>480</v>
      </c>
      <c r="J87" s="115">
        <v>480</v>
      </c>
      <c r="K87" s="238">
        <v>0</v>
      </c>
      <c r="L87" s="115">
        <v>0</v>
      </c>
      <c r="M87" s="238">
        <v>0</v>
      </c>
      <c r="N87" s="115">
        <v>0</v>
      </c>
      <c r="O87" s="212" t="s">
        <v>305</v>
      </c>
      <c r="P87" s="142">
        <v>2</v>
      </c>
      <c r="Q87" s="142">
        <v>2</v>
      </c>
      <c r="R87" s="226" t="s">
        <v>346</v>
      </c>
      <c r="S87" s="213"/>
    </row>
    <row r="88" spans="1:20" ht="81.75" customHeight="1" thickBot="1" x14ac:dyDescent="0.3">
      <c r="A88" s="206"/>
      <c r="B88" s="32" t="s">
        <v>150</v>
      </c>
      <c r="C88" s="308"/>
      <c r="D88" s="309"/>
      <c r="E88" s="309"/>
      <c r="F88" s="309"/>
      <c r="G88" s="309"/>
      <c r="H88" s="309"/>
      <c r="I88" s="309"/>
      <c r="J88" s="309"/>
      <c r="K88" s="309"/>
      <c r="L88" s="309"/>
      <c r="M88" s="309"/>
      <c r="N88" s="309"/>
      <c r="O88" s="309"/>
      <c r="P88" s="309"/>
      <c r="Q88" s="309"/>
      <c r="R88" s="309"/>
      <c r="S88" s="310"/>
    </row>
    <row r="89" spans="1:20" ht="68.25" customHeight="1" thickBot="1" x14ac:dyDescent="0.3">
      <c r="A89" s="143" t="s">
        <v>33</v>
      </c>
      <c r="B89" s="213" t="s">
        <v>32</v>
      </c>
      <c r="C89" s="211"/>
      <c r="D89" s="67">
        <f>SUM(D90+D93+D95)</f>
        <v>86598.3</v>
      </c>
      <c r="E89" s="67">
        <f>SUM(E90+E93+E95)</f>
        <v>86598.3</v>
      </c>
      <c r="F89" s="67">
        <f>SUM(E89/D89)*100</f>
        <v>100</v>
      </c>
      <c r="G89" s="67">
        <f t="shared" ref="G89:N89" si="4">SUM(G90+G93+G95)</f>
        <v>0</v>
      </c>
      <c r="H89" s="67">
        <f t="shared" si="4"/>
        <v>0</v>
      </c>
      <c r="I89" s="67">
        <f t="shared" si="4"/>
        <v>86598.3</v>
      </c>
      <c r="J89" s="67">
        <f t="shared" si="4"/>
        <v>86598.3</v>
      </c>
      <c r="K89" s="67">
        <f t="shared" si="4"/>
        <v>0</v>
      </c>
      <c r="L89" s="67">
        <f t="shared" si="4"/>
        <v>0</v>
      </c>
      <c r="M89" s="67">
        <f t="shared" si="4"/>
        <v>0</v>
      </c>
      <c r="N89" s="67">
        <f t="shared" si="4"/>
        <v>0</v>
      </c>
      <c r="O89" s="26"/>
      <c r="P89" s="26"/>
      <c r="Q89" s="26"/>
      <c r="R89" s="30"/>
      <c r="S89" s="28"/>
    </row>
    <row r="90" spans="1:20" ht="62.25" customHeight="1" thickBot="1" x14ac:dyDescent="0.3">
      <c r="A90" s="289" t="s">
        <v>114</v>
      </c>
      <c r="B90" s="285" t="s">
        <v>34</v>
      </c>
      <c r="C90" s="285" t="s">
        <v>63</v>
      </c>
      <c r="D90" s="277">
        <v>86598.3</v>
      </c>
      <c r="E90" s="277">
        <v>86598.3</v>
      </c>
      <c r="F90" s="277">
        <v>100</v>
      </c>
      <c r="G90" s="277">
        <v>0</v>
      </c>
      <c r="H90" s="277">
        <v>0</v>
      </c>
      <c r="I90" s="277">
        <v>86598.3</v>
      </c>
      <c r="J90" s="277">
        <v>86598.3</v>
      </c>
      <c r="K90" s="277">
        <v>0</v>
      </c>
      <c r="L90" s="277">
        <v>0</v>
      </c>
      <c r="M90" s="277">
        <v>0</v>
      </c>
      <c r="N90" s="277">
        <v>0</v>
      </c>
      <c r="O90" s="204" t="s">
        <v>160</v>
      </c>
      <c r="P90" s="232">
        <v>408</v>
      </c>
      <c r="Q90" s="232">
        <v>481</v>
      </c>
      <c r="R90" s="256" t="s">
        <v>365</v>
      </c>
      <c r="S90" s="256"/>
    </row>
    <row r="91" spans="1:20" ht="77.25" customHeight="1" thickBot="1" x14ac:dyDescent="0.3">
      <c r="A91" s="290"/>
      <c r="B91" s="286"/>
      <c r="C91" s="286"/>
      <c r="D91" s="282"/>
      <c r="E91" s="282"/>
      <c r="F91" s="282"/>
      <c r="G91" s="282"/>
      <c r="H91" s="282"/>
      <c r="I91" s="282"/>
      <c r="J91" s="282"/>
      <c r="K91" s="282"/>
      <c r="L91" s="282"/>
      <c r="M91" s="282"/>
      <c r="N91" s="282"/>
      <c r="O91" s="28" t="s">
        <v>161</v>
      </c>
      <c r="P91" s="26">
        <v>120.5</v>
      </c>
      <c r="Q91" s="26">
        <v>121.6</v>
      </c>
      <c r="R91" s="257"/>
      <c r="S91" s="257"/>
      <c r="T91" s="12"/>
    </row>
    <row r="92" spans="1:20" ht="66.75" customHeight="1" thickBot="1" x14ac:dyDescent="0.3">
      <c r="A92" s="207"/>
      <c r="B92" s="32" t="s">
        <v>150</v>
      </c>
      <c r="C92" s="269"/>
      <c r="D92" s="270"/>
      <c r="E92" s="270"/>
      <c r="F92" s="270"/>
      <c r="G92" s="270"/>
      <c r="H92" s="270"/>
      <c r="I92" s="270"/>
      <c r="J92" s="270"/>
      <c r="K92" s="270"/>
      <c r="L92" s="270"/>
      <c r="M92" s="270"/>
      <c r="N92" s="270"/>
      <c r="O92" s="270"/>
      <c r="P92" s="270"/>
      <c r="Q92" s="270"/>
      <c r="R92" s="270"/>
      <c r="S92" s="271"/>
      <c r="T92" s="12"/>
    </row>
    <row r="93" spans="1:20" ht="51.75" customHeight="1" thickBot="1" x14ac:dyDescent="0.3">
      <c r="A93" s="207" t="s">
        <v>116</v>
      </c>
      <c r="B93" s="43" t="s">
        <v>35</v>
      </c>
      <c r="C93" s="144" t="s">
        <v>63</v>
      </c>
      <c r="D93" s="226">
        <v>0</v>
      </c>
      <c r="E93" s="226">
        <v>0</v>
      </c>
      <c r="F93" s="226">
        <v>0</v>
      </c>
      <c r="G93" s="226">
        <v>0</v>
      </c>
      <c r="H93" s="226">
        <v>0</v>
      </c>
      <c r="I93" s="226">
        <v>0</v>
      </c>
      <c r="J93" s="226">
        <v>0</v>
      </c>
      <c r="K93" s="226">
        <v>0</v>
      </c>
      <c r="L93" s="226">
        <v>0</v>
      </c>
      <c r="M93" s="226">
        <v>0</v>
      </c>
      <c r="N93" s="226">
        <v>0</v>
      </c>
      <c r="O93" s="204" t="s">
        <v>162</v>
      </c>
      <c r="P93" s="232">
        <v>9</v>
      </c>
      <c r="Q93" s="232">
        <v>9</v>
      </c>
      <c r="R93" s="218" t="s">
        <v>355</v>
      </c>
      <c r="S93" s="226"/>
    </row>
    <row r="94" spans="1:20" ht="81.75" customHeight="1" thickBot="1" x14ac:dyDescent="0.3">
      <c r="A94" s="207"/>
      <c r="B94" s="35" t="s">
        <v>150</v>
      </c>
      <c r="C94" s="272"/>
      <c r="D94" s="273"/>
      <c r="E94" s="273"/>
      <c r="F94" s="273"/>
      <c r="G94" s="273"/>
      <c r="H94" s="273"/>
      <c r="I94" s="273"/>
      <c r="J94" s="273"/>
      <c r="K94" s="273"/>
      <c r="L94" s="273"/>
      <c r="M94" s="273"/>
      <c r="N94" s="273"/>
      <c r="O94" s="273"/>
      <c r="P94" s="273"/>
      <c r="Q94" s="273"/>
      <c r="R94" s="273"/>
      <c r="S94" s="274"/>
    </row>
    <row r="95" spans="1:20" ht="49.5" customHeight="1" thickBot="1" x14ac:dyDescent="0.3">
      <c r="A95" s="207" t="s">
        <v>115</v>
      </c>
      <c r="B95" s="27" t="s">
        <v>84</v>
      </c>
      <c r="C95" s="144" t="s">
        <v>63</v>
      </c>
      <c r="D95" s="226">
        <v>0</v>
      </c>
      <c r="E95" s="226">
        <v>0</v>
      </c>
      <c r="F95" s="226">
        <v>0</v>
      </c>
      <c r="G95" s="226">
        <v>0</v>
      </c>
      <c r="H95" s="226">
        <v>0</v>
      </c>
      <c r="I95" s="226">
        <v>0</v>
      </c>
      <c r="J95" s="226">
        <v>0</v>
      </c>
      <c r="K95" s="226">
        <v>0</v>
      </c>
      <c r="L95" s="226">
        <v>0</v>
      </c>
      <c r="M95" s="226">
        <v>0</v>
      </c>
      <c r="N95" s="226">
        <v>0</v>
      </c>
      <c r="O95" s="204" t="s">
        <v>276</v>
      </c>
      <c r="P95" s="232">
        <v>2</v>
      </c>
      <c r="Q95" s="232">
        <v>2</v>
      </c>
      <c r="R95" s="206" t="s">
        <v>347</v>
      </c>
      <c r="S95" s="226"/>
    </row>
    <row r="96" spans="1:20" ht="79.5" customHeight="1" thickBot="1" x14ac:dyDescent="0.3">
      <c r="A96" s="207"/>
      <c r="B96" s="35" t="s">
        <v>150</v>
      </c>
      <c r="C96" s="311"/>
      <c r="D96" s="312"/>
      <c r="E96" s="312"/>
      <c r="F96" s="312"/>
      <c r="G96" s="312"/>
      <c r="H96" s="312"/>
      <c r="I96" s="312"/>
      <c r="J96" s="312"/>
      <c r="K96" s="312"/>
      <c r="L96" s="312"/>
      <c r="M96" s="312"/>
      <c r="N96" s="312"/>
      <c r="O96" s="312"/>
      <c r="P96" s="312"/>
      <c r="Q96" s="312"/>
      <c r="R96" s="312"/>
      <c r="S96" s="313"/>
    </row>
    <row r="97" spans="1:19" ht="49.5" customHeight="1" thickBot="1" x14ac:dyDescent="0.3">
      <c r="A97" s="207" t="s">
        <v>277</v>
      </c>
      <c r="B97" s="71" t="s">
        <v>278</v>
      </c>
      <c r="C97" s="145" t="s">
        <v>63</v>
      </c>
      <c r="D97" s="146">
        <v>0</v>
      </c>
      <c r="E97" s="146">
        <v>0</v>
      </c>
      <c r="F97" s="146">
        <v>0</v>
      </c>
      <c r="G97" s="146">
        <v>0</v>
      </c>
      <c r="H97" s="146">
        <v>0</v>
      </c>
      <c r="I97" s="146">
        <v>0</v>
      </c>
      <c r="J97" s="146">
        <v>0</v>
      </c>
      <c r="K97" s="146">
        <v>0</v>
      </c>
      <c r="L97" s="146">
        <v>0</v>
      </c>
      <c r="M97" s="146">
        <v>0</v>
      </c>
      <c r="N97" s="146">
        <v>0</v>
      </c>
      <c r="O97" s="73" t="s">
        <v>306</v>
      </c>
      <c r="P97" s="245">
        <v>600</v>
      </c>
      <c r="Q97" s="245">
        <v>780</v>
      </c>
      <c r="R97" s="73"/>
      <c r="S97" s="147"/>
    </row>
    <row r="98" spans="1:19" ht="79.5" customHeight="1" thickBot="1" x14ac:dyDescent="0.3">
      <c r="A98" s="207"/>
      <c r="B98" s="70" t="s">
        <v>150</v>
      </c>
      <c r="C98" s="272"/>
      <c r="D98" s="273"/>
      <c r="E98" s="273"/>
      <c r="F98" s="273"/>
      <c r="G98" s="273"/>
      <c r="H98" s="273"/>
      <c r="I98" s="273"/>
      <c r="J98" s="273"/>
      <c r="K98" s="273"/>
      <c r="L98" s="273"/>
      <c r="M98" s="273"/>
      <c r="N98" s="273"/>
      <c r="O98" s="273"/>
      <c r="P98" s="273"/>
      <c r="Q98" s="273"/>
      <c r="R98" s="273"/>
      <c r="S98" s="274"/>
    </row>
    <row r="99" spans="1:19" ht="51.75" customHeight="1" thickBot="1" x14ac:dyDescent="0.3">
      <c r="A99" s="207" t="s">
        <v>37</v>
      </c>
      <c r="B99" s="27" t="s">
        <v>36</v>
      </c>
      <c r="C99" s="144"/>
      <c r="D99" s="230">
        <f>SUM(D100+D104)</f>
        <v>3058.6</v>
      </c>
      <c r="E99" s="230">
        <f>SUM(E100+E104)</f>
        <v>3058.6</v>
      </c>
      <c r="F99" s="67">
        <f>SUM(E99/D99)*100</f>
        <v>100</v>
      </c>
      <c r="G99" s="230">
        <f t="shared" ref="G99:N99" si="5">SUM(G100+G104)</f>
        <v>0</v>
      </c>
      <c r="H99" s="230">
        <f t="shared" si="5"/>
        <v>0</v>
      </c>
      <c r="I99" s="230">
        <f t="shared" si="5"/>
        <v>3058.6</v>
      </c>
      <c r="J99" s="230">
        <f t="shared" si="5"/>
        <v>3058.6</v>
      </c>
      <c r="K99" s="230">
        <f t="shared" si="5"/>
        <v>0</v>
      </c>
      <c r="L99" s="230">
        <f t="shared" si="5"/>
        <v>0</v>
      </c>
      <c r="M99" s="230">
        <f t="shared" si="5"/>
        <v>0</v>
      </c>
      <c r="N99" s="230">
        <f t="shared" si="5"/>
        <v>0</v>
      </c>
      <c r="O99" s="232"/>
      <c r="P99" s="232"/>
      <c r="Q99" s="232"/>
      <c r="R99" s="225"/>
      <c r="S99" s="226"/>
    </row>
    <row r="100" spans="1:19" ht="45.75" customHeight="1" thickBot="1" x14ac:dyDescent="0.3">
      <c r="A100" s="207" t="s">
        <v>117</v>
      </c>
      <c r="B100" s="43" t="s">
        <v>38</v>
      </c>
      <c r="C100" s="144" t="s">
        <v>63</v>
      </c>
      <c r="D100" s="208">
        <v>3058.6</v>
      </c>
      <c r="E100" s="208">
        <v>3058.6</v>
      </c>
      <c r="F100" s="66">
        <f>SUM(E100/D100)*100</f>
        <v>100</v>
      </c>
      <c r="G100" s="208">
        <v>0</v>
      </c>
      <c r="H100" s="208">
        <v>0</v>
      </c>
      <c r="I100" s="208">
        <v>3058.6</v>
      </c>
      <c r="J100" s="208">
        <v>3058.6</v>
      </c>
      <c r="K100" s="208">
        <v>0</v>
      </c>
      <c r="L100" s="208">
        <v>0</v>
      </c>
      <c r="M100" s="208">
        <v>0</v>
      </c>
      <c r="N100" s="208">
        <v>0</v>
      </c>
      <c r="O100" s="204" t="s">
        <v>163</v>
      </c>
      <c r="P100" s="232">
        <v>5</v>
      </c>
      <c r="Q100" s="232">
        <v>5</v>
      </c>
      <c r="R100" s="204" t="s">
        <v>349</v>
      </c>
      <c r="S100" s="226"/>
    </row>
    <row r="101" spans="1:19" ht="78.75" customHeight="1" thickBot="1" x14ac:dyDescent="0.3">
      <c r="A101" s="207"/>
      <c r="B101" s="32" t="s">
        <v>150</v>
      </c>
      <c r="C101" s="269"/>
      <c r="D101" s="270"/>
      <c r="E101" s="270"/>
      <c r="F101" s="270"/>
      <c r="G101" s="270"/>
      <c r="H101" s="270"/>
      <c r="I101" s="270"/>
      <c r="J101" s="270"/>
      <c r="K101" s="270"/>
      <c r="L101" s="270"/>
      <c r="M101" s="270"/>
      <c r="N101" s="270"/>
      <c r="O101" s="270"/>
      <c r="P101" s="270"/>
      <c r="Q101" s="270"/>
      <c r="R101" s="270"/>
      <c r="S101" s="271"/>
    </row>
    <row r="102" spans="1:19" ht="58.5" customHeight="1" thickBot="1" x14ac:dyDescent="0.3">
      <c r="A102" s="148" t="s">
        <v>216</v>
      </c>
      <c r="B102" s="43" t="s">
        <v>217</v>
      </c>
      <c r="C102" s="144" t="s">
        <v>63</v>
      </c>
      <c r="D102" s="117">
        <v>0</v>
      </c>
      <c r="E102" s="149">
        <v>0</v>
      </c>
      <c r="F102" s="117">
        <v>0</v>
      </c>
      <c r="G102" s="149">
        <v>0</v>
      </c>
      <c r="H102" s="117">
        <v>0</v>
      </c>
      <c r="I102" s="149">
        <v>0</v>
      </c>
      <c r="J102" s="117">
        <v>0</v>
      </c>
      <c r="K102" s="149">
        <v>0</v>
      </c>
      <c r="L102" s="117">
        <v>0</v>
      </c>
      <c r="M102" s="149">
        <v>0</v>
      </c>
      <c r="N102" s="117">
        <v>0</v>
      </c>
      <c r="O102" s="215" t="s">
        <v>300</v>
      </c>
      <c r="P102" s="232">
        <v>3</v>
      </c>
      <c r="Q102" s="150">
        <v>3</v>
      </c>
      <c r="R102" s="27" t="s">
        <v>348</v>
      </c>
      <c r="S102" s="216"/>
    </row>
    <row r="103" spans="1:19" ht="89.25" customHeight="1" thickBot="1" x14ac:dyDescent="0.3">
      <c r="A103" s="143"/>
      <c r="B103" s="32" t="s">
        <v>150</v>
      </c>
      <c r="C103" s="272"/>
      <c r="D103" s="273"/>
      <c r="E103" s="273"/>
      <c r="F103" s="273"/>
      <c r="G103" s="273"/>
      <c r="H103" s="273"/>
      <c r="I103" s="273"/>
      <c r="J103" s="273"/>
      <c r="K103" s="273"/>
      <c r="L103" s="273"/>
      <c r="M103" s="273"/>
      <c r="N103" s="273"/>
      <c r="O103" s="273"/>
      <c r="P103" s="273"/>
      <c r="Q103" s="273"/>
      <c r="R103" s="273"/>
      <c r="S103" s="274"/>
    </row>
    <row r="104" spans="1:19" ht="0.75" hidden="1" customHeight="1" thickBot="1" x14ac:dyDescent="0.3">
      <c r="A104" s="289"/>
      <c r="B104" s="256"/>
      <c r="C104" s="256"/>
      <c r="D104" s="277"/>
      <c r="E104" s="277"/>
      <c r="F104" s="277"/>
      <c r="G104" s="277"/>
      <c r="H104" s="277"/>
      <c r="I104" s="277"/>
      <c r="J104" s="277"/>
      <c r="K104" s="277"/>
      <c r="L104" s="277"/>
      <c r="M104" s="277"/>
      <c r="N104" s="277"/>
      <c r="O104" s="256"/>
      <c r="P104" s="279"/>
      <c r="Q104" s="279"/>
      <c r="R104" s="256"/>
      <c r="S104" s="275"/>
    </row>
    <row r="105" spans="1:19" ht="18.75" hidden="1" customHeight="1" thickBot="1" x14ac:dyDescent="0.3">
      <c r="A105" s="290"/>
      <c r="B105" s="257"/>
      <c r="C105" s="257"/>
      <c r="D105" s="282"/>
      <c r="E105" s="282"/>
      <c r="F105" s="282"/>
      <c r="G105" s="282"/>
      <c r="H105" s="282"/>
      <c r="I105" s="282"/>
      <c r="J105" s="282"/>
      <c r="K105" s="282"/>
      <c r="L105" s="282"/>
      <c r="M105" s="282"/>
      <c r="N105" s="282"/>
      <c r="O105" s="257"/>
      <c r="P105" s="280"/>
      <c r="Q105" s="280"/>
      <c r="R105" s="257"/>
      <c r="S105" s="301"/>
    </row>
    <row r="106" spans="1:19" ht="0.75" customHeight="1" thickBot="1" x14ac:dyDescent="0.3">
      <c r="A106" s="207"/>
      <c r="B106" s="35"/>
      <c r="C106" s="292"/>
      <c r="D106" s="293"/>
      <c r="E106" s="293"/>
      <c r="F106" s="293"/>
      <c r="G106" s="293"/>
      <c r="H106" s="293"/>
      <c r="I106" s="293"/>
      <c r="J106" s="293"/>
      <c r="K106" s="293"/>
      <c r="L106" s="293"/>
      <c r="M106" s="293"/>
      <c r="N106" s="293"/>
      <c r="O106" s="293"/>
      <c r="P106" s="293"/>
      <c r="Q106" s="293"/>
      <c r="R106" s="293"/>
      <c r="S106" s="294"/>
    </row>
    <row r="107" spans="1:19" ht="61.5" customHeight="1" thickBot="1" x14ac:dyDescent="0.3">
      <c r="A107" s="151" t="s">
        <v>118</v>
      </c>
      <c r="B107" s="28" t="s">
        <v>104</v>
      </c>
      <c r="C107" s="28" t="s">
        <v>63</v>
      </c>
      <c r="D107" s="67">
        <f>SUM(D108+D110+D112)</f>
        <v>2958.2299999999996</v>
      </c>
      <c r="E107" s="67">
        <f>SUM(E108+E110+E112)</f>
        <v>2958.2299999999996</v>
      </c>
      <c r="F107" s="67">
        <f>SUM(E107/D107)*100</f>
        <v>100</v>
      </c>
      <c r="G107" s="67">
        <f t="shared" ref="G107:N107" si="6">SUM(G108+G110+G112)</f>
        <v>1450</v>
      </c>
      <c r="H107" s="67">
        <f t="shared" si="6"/>
        <v>1450</v>
      </c>
      <c r="I107" s="67">
        <f>SUM(I108+I110+I112)</f>
        <v>1508.2299999999998</v>
      </c>
      <c r="J107" s="67">
        <f>SUM(J108+J110+J112)</f>
        <v>1508.2299999999998</v>
      </c>
      <c r="K107" s="67">
        <f t="shared" si="6"/>
        <v>0</v>
      </c>
      <c r="L107" s="67">
        <f t="shared" si="6"/>
        <v>0</v>
      </c>
      <c r="M107" s="67">
        <f t="shared" si="6"/>
        <v>0</v>
      </c>
      <c r="N107" s="67">
        <f t="shared" si="6"/>
        <v>0</v>
      </c>
      <c r="O107" s="27" t="s">
        <v>90</v>
      </c>
      <c r="P107" s="27" t="s">
        <v>90</v>
      </c>
      <c r="Q107" s="27" t="s">
        <v>90</v>
      </c>
      <c r="R107" s="30"/>
      <c r="S107" s="120"/>
    </row>
    <row r="108" spans="1:19" ht="61.5" customHeight="1" thickBot="1" x14ac:dyDescent="0.3">
      <c r="A108" s="207" t="s">
        <v>185</v>
      </c>
      <c r="B108" s="28" t="s">
        <v>186</v>
      </c>
      <c r="C108" s="28" t="s">
        <v>63</v>
      </c>
      <c r="D108" s="66">
        <v>400</v>
      </c>
      <c r="E108" s="66">
        <v>400</v>
      </c>
      <c r="F108" s="66">
        <v>100</v>
      </c>
      <c r="G108" s="66">
        <v>0</v>
      </c>
      <c r="H108" s="66">
        <v>0</v>
      </c>
      <c r="I108" s="66">
        <v>400</v>
      </c>
      <c r="J108" s="66">
        <v>400</v>
      </c>
      <c r="K108" s="66">
        <v>0</v>
      </c>
      <c r="L108" s="66">
        <v>0</v>
      </c>
      <c r="M108" s="66">
        <v>0</v>
      </c>
      <c r="N108" s="66">
        <v>0</v>
      </c>
      <c r="O108" s="27" t="s">
        <v>197</v>
      </c>
      <c r="P108" s="224">
        <v>4</v>
      </c>
      <c r="Q108" s="224">
        <v>4</v>
      </c>
      <c r="R108" s="204" t="s">
        <v>366</v>
      </c>
      <c r="S108" s="120"/>
    </row>
    <row r="109" spans="1:19" ht="111.75" customHeight="1" thickBot="1" x14ac:dyDescent="0.3">
      <c r="A109" s="207"/>
      <c r="B109" s="28" t="s">
        <v>150</v>
      </c>
      <c r="C109" s="28"/>
      <c r="D109" s="66"/>
      <c r="E109" s="66"/>
      <c r="F109" s="66"/>
      <c r="G109" s="66"/>
      <c r="H109" s="66"/>
      <c r="I109" s="66"/>
      <c r="J109" s="66"/>
      <c r="K109" s="66"/>
      <c r="L109" s="66"/>
      <c r="M109" s="66"/>
      <c r="N109" s="66"/>
      <c r="O109" s="27"/>
      <c r="P109" s="224"/>
      <c r="Q109" s="224"/>
      <c r="R109" s="204"/>
      <c r="S109" s="120"/>
    </row>
    <row r="110" spans="1:19" ht="47.25" customHeight="1" thickBot="1" x14ac:dyDescent="0.3">
      <c r="A110" s="207" t="s">
        <v>120</v>
      </c>
      <c r="B110" s="28" t="s">
        <v>119</v>
      </c>
      <c r="C110" s="28" t="s">
        <v>63</v>
      </c>
      <c r="D110" s="66">
        <v>982.14</v>
      </c>
      <c r="E110" s="66">
        <v>982.14</v>
      </c>
      <c r="F110" s="66">
        <f>SUM(E110/D110)*100</f>
        <v>100</v>
      </c>
      <c r="G110" s="66">
        <v>0</v>
      </c>
      <c r="H110" s="66">
        <v>0</v>
      </c>
      <c r="I110" s="66">
        <v>982.14</v>
      </c>
      <c r="J110" s="66">
        <v>982.14</v>
      </c>
      <c r="K110" s="66">
        <v>0</v>
      </c>
      <c r="L110" s="66">
        <v>0</v>
      </c>
      <c r="M110" s="66">
        <v>0</v>
      </c>
      <c r="N110" s="66">
        <v>0</v>
      </c>
      <c r="O110" s="28" t="s">
        <v>279</v>
      </c>
      <c r="P110" s="31">
        <v>3</v>
      </c>
      <c r="Q110" s="31">
        <v>3</v>
      </c>
      <c r="R110" s="204" t="s">
        <v>350</v>
      </c>
      <c r="S110" s="120"/>
    </row>
    <row r="111" spans="1:19" ht="67.5" customHeight="1" thickBot="1" x14ac:dyDescent="0.3">
      <c r="A111" s="207"/>
      <c r="B111" s="32" t="s">
        <v>150</v>
      </c>
      <c r="C111" s="263"/>
      <c r="D111" s="264"/>
      <c r="E111" s="264"/>
      <c r="F111" s="264"/>
      <c r="G111" s="264"/>
      <c r="H111" s="264"/>
      <c r="I111" s="264"/>
      <c r="J111" s="264"/>
      <c r="K111" s="264"/>
      <c r="L111" s="264"/>
      <c r="M111" s="264"/>
      <c r="N111" s="264"/>
      <c r="O111" s="264"/>
      <c r="P111" s="264"/>
      <c r="Q111" s="264"/>
      <c r="R111" s="264"/>
      <c r="S111" s="265"/>
    </row>
    <row r="112" spans="1:19" ht="90" customHeight="1" thickBot="1" x14ac:dyDescent="0.3">
      <c r="A112" s="289" t="s">
        <v>218</v>
      </c>
      <c r="B112" s="256" t="s">
        <v>219</v>
      </c>
      <c r="C112" s="256" t="s">
        <v>63</v>
      </c>
      <c r="D112" s="277">
        <v>1576.09</v>
      </c>
      <c r="E112" s="277">
        <v>1576.09</v>
      </c>
      <c r="F112" s="277">
        <v>100</v>
      </c>
      <c r="G112" s="277">
        <v>1450</v>
      </c>
      <c r="H112" s="277">
        <v>1450</v>
      </c>
      <c r="I112" s="277">
        <v>126.09</v>
      </c>
      <c r="J112" s="277">
        <v>126.09</v>
      </c>
      <c r="K112" s="277">
        <v>0</v>
      </c>
      <c r="L112" s="277">
        <v>0</v>
      </c>
      <c r="M112" s="277">
        <v>0</v>
      </c>
      <c r="N112" s="277">
        <v>0</v>
      </c>
      <c r="O112" s="28" t="s">
        <v>221</v>
      </c>
      <c r="P112" s="31">
        <v>7</v>
      </c>
      <c r="Q112" s="31">
        <v>7</v>
      </c>
      <c r="R112" s="256" t="s">
        <v>351</v>
      </c>
      <c r="S112" s="28"/>
    </row>
    <row r="113" spans="1:585" ht="69" customHeight="1" thickBot="1" x14ac:dyDescent="0.3">
      <c r="A113" s="290"/>
      <c r="B113" s="257"/>
      <c r="C113" s="257"/>
      <c r="D113" s="282"/>
      <c r="E113" s="282"/>
      <c r="F113" s="282"/>
      <c r="G113" s="282"/>
      <c r="H113" s="282"/>
      <c r="I113" s="282"/>
      <c r="J113" s="282"/>
      <c r="K113" s="282"/>
      <c r="L113" s="282"/>
      <c r="M113" s="282"/>
      <c r="N113" s="282"/>
      <c r="O113" s="204" t="s">
        <v>220</v>
      </c>
      <c r="P113" s="224">
        <v>11</v>
      </c>
      <c r="Q113" s="224">
        <v>11</v>
      </c>
      <c r="R113" s="257"/>
      <c r="S113" s="204"/>
    </row>
    <row r="114" spans="1:585" ht="80.25" customHeight="1" thickBot="1" x14ac:dyDescent="0.3">
      <c r="A114" s="207" t="s">
        <v>41</v>
      </c>
      <c r="B114" s="28" t="s">
        <v>39</v>
      </c>
      <c r="C114" s="144"/>
      <c r="D114" s="230">
        <f>SUM(D117+D115)</f>
        <v>8375.9000000000015</v>
      </c>
      <c r="E114" s="230">
        <f>SUM(E115+E117)</f>
        <v>8375.9000000000015</v>
      </c>
      <c r="F114" s="231">
        <v>100</v>
      </c>
      <c r="G114" s="230">
        <f t="shared" ref="G114:N114" si="7">SUM(G115+G117)</f>
        <v>0</v>
      </c>
      <c r="H114" s="230">
        <f t="shared" si="7"/>
        <v>0</v>
      </c>
      <c r="I114" s="230">
        <f>SUM(I117+I115)</f>
        <v>8375.9000000000015</v>
      </c>
      <c r="J114" s="230">
        <f t="shared" si="7"/>
        <v>8375.9000000000015</v>
      </c>
      <c r="K114" s="230">
        <f t="shared" si="7"/>
        <v>0</v>
      </c>
      <c r="L114" s="230">
        <f t="shared" si="7"/>
        <v>0</v>
      </c>
      <c r="M114" s="230">
        <f t="shared" si="7"/>
        <v>0</v>
      </c>
      <c r="N114" s="230">
        <f t="shared" si="7"/>
        <v>0</v>
      </c>
      <c r="O114" s="218" t="s">
        <v>90</v>
      </c>
      <c r="P114" s="218" t="s">
        <v>90</v>
      </c>
      <c r="Q114" s="218" t="s">
        <v>90</v>
      </c>
      <c r="R114" s="225"/>
      <c r="S114" s="226"/>
    </row>
    <row r="115" spans="1:585" ht="48" customHeight="1" thickBot="1" x14ac:dyDescent="0.3">
      <c r="A115" s="207" t="s">
        <v>121</v>
      </c>
      <c r="B115" s="239" t="s">
        <v>40</v>
      </c>
      <c r="C115" s="221" t="s">
        <v>63</v>
      </c>
      <c r="D115" s="66">
        <v>3141.3</v>
      </c>
      <c r="E115" s="66">
        <v>3141.3</v>
      </c>
      <c r="F115" s="209">
        <v>100</v>
      </c>
      <c r="G115" s="66">
        <v>0</v>
      </c>
      <c r="H115" s="66">
        <v>0</v>
      </c>
      <c r="I115" s="66">
        <v>3141.3</v>
      </c>
      <c r="J115" s="66">
        <v>3141.3</v>
      </c>
      <c r="K115" s="66">
        <v>0</v>
      </c>
      <c r="L115" s="66">
        <v>0</v>
      </c>
      <c r="M115" s="66">
        <v>0</v>
      </c>
      <c r="N115" s="66">
        <v>0</v>
      </c>
      <c r="O115" s="28" t="s">
        <v>222</v>
      </c>
      <c r="P115" s="36">
        <v>5</v>
      </c>
      <c r="Q115" s="26">
        <v>5</v>
      </c>
      <c r="R115" s="204" t="s">
        <v>367</v>
      </c>
      <c r="S115" s="28"/>
    </row>
    <row r="116" spans="1:585" ht="87.75" customHeight="1" thickBot="1" x14ac:dyDescent="0.3">
      <c r="A116" s="207"/>
      <c r="B116" s="32" t="s">
        <v>150</v>
      </c>
      <c r="C116" s="263"/>
      <c r="D116" s="264"/>
      <c r="E116" s="264"/>
      <c r="F116" s="264"/>
      <c r="G116" s="264"/>
      <c r="H116" s="264"/>
      <c r="I116" s="264"/>
      <c r="J116" s="264"/>
      <c r="K116" s="264"/>
      <c r="L116" s="264"/>
      <c r="M116" s="264"/>
      <c r="N116" s="264"/>
      <c r="O116" s="264"/>
      <c r="P116" s="264"/>
      <c r="Q116" s="264"/>
      <c r="R116" s="264"/>
      <c r="S116" s="265"/>
    </row>
    <row r="117" spans="1:585" ht="50.25" customHeight="1" thickBot="1" x14ac:dyDescent="0.3">
      <c r="A117" s="143" t="s">
        <v>122</v>
      </c>
      <c r="B117" s="223" t="s">
        <v>42</v>
      </c>
      <c r="C117" s="221" t="s">
        <v>63</v>
      </c>
      <c r="D117" s="66">
        <v>5234.6000000000004</v>
      </c>
      <c r="E117" s="66">
        <v>5234.6000000000004</v>
      </c>
      <c r="F117" s="209">
        <v>100</v>
      </c>
      <c r="G117" s="66">
        <v>0</v>
      </c>
      <c r="H117" s="66">
        <v>0</v>
      </c>
      <c r="I117" s="66">
        <v>5234.6000000000004</v>
      </c>
      <c r="J117" s="66">
        <v>5234.6000000000004</v>
      </c>
      <c r="K117" s="66">
        <v>0</v>
      </c>
      <c r="L117" s="66">
        <v>0</v>
      </c>
      <c r="M117" s="66">
        <v>0</v>
      </c>
      <c r="N117" s="66">
        <v>0</v>
      </c>
      <c r="O117" s="28" t="s">
        <v>336</v>
      </c>
      <c r="P117" s="26">
        <v>5</v>
      </c>
      <c r="Q117" s="26">
        <v>5</v>
      </c>
      <c r="R117" s="204" t="s">
        <v>352</v>
      </c>
      <c r="S117" s="204"/>
    </row>
    <row r="118" spans="1:585" ht="82.5" customHeight="1" thickBot="1" x14ac:dyDescent="0.3">
      <c r="A118" s="152"/>
      <c r="B118" s="32" t="s">
        <v>150</v>
      </c>
      <c r="C118" s="272"/>
      <c r="D118" s="273"/>
      <c r="E118" s="273"/>
      <c r="F118" s="273"/>
      <c r="G118" s="273"/>
      <c r="H118" s="273"/>
      <c r="I118" s="273"/>
      <c r="J118" s="273"/>
      <c r="K118" s="273"/>
      <c r="L118" s="273"/>
      <c r="M118" s="273"/>
      <c r="N118" s="273"/>
      <c r="O118" s="273"/>
      <c r="P118" s="273"/>
      <c r="Q118" s="273"/>
      <c r="R118" s="273"/>
      <c r="S118" s="274"/>
    </row>
    <row r="119" spans="1:585" ht="31.5" customHeight="1" thickBot="1" x14ac:dyDescent="0.3">
      <c r="A119" s="302" t="s">
        <v>15</v>
      </c>
      <c r="B119" s="303"/>
      <c r="C119" s="38"/>
      <c r="D119" s="67">
        <f>SUM(D69+D81+D84+D89+D99+D107+D114)</f>
        <v>436439.63</v>
      </c>
      <c r="E119" s="67">
        <f>SUM(E69+E81+E84+E89+E99+E107+E114)</f>
        <v>436439.63</v>
      </c>
      <c r="F119" s="67">
        <f>SUM(E119/D119)*100</f>
        <v>100</v>
      </c>
      <c r="G119" s="67">
        <f t="shared" ref="G119:N119" si="8">SUM(G69+G81+G84+G89+G99+G107+G114)</f>
        <v>1450</v>
      </c>
      <c r="H119" s="67">
        <f t="shared" si="8"/>
        <v>1450</v>
      </c>
      <c r="I119" s="67">
        <f t="shared" si="8"/>
        <v>434989.63</v>
      </c>
      <c r="J119" s="67">
        <f t="shared" si="8"/>
        <v>434989.63</v>
      </c>
      <c r="K119" s="67">
        <f t="shared" si="8"/>
        <v>0</v>
      </c>
      <c r="L119" s="67">
        <f t="shared" si="8"/>
        <v>0</v>
      </c>
      <c r="M119" s="67">
        <f t="shared" si="8"/>
        <v>0</v>
      </c>
      <c r="N119" s="67">
        <f t="shared" si="8"/>
        <v>0</v>
      </c>
      <c r="O119" s="64"/>
      <c r="P119" s="223"/>
      <c r="Q119" s="223"/>
      <c r="R119" s="30"/>
      <c r="S119" s="30"/>
    </row>
    <row r="120" spans="1:585" ht="22.5" customHeight="1" thickBot="1" x14ac:dyDescent="0.3">
      <c r="A120" s="305" t="s">
        <v>43</v>
      </c>
      <c r="B120" s="306"/>
      <c r="C120" s="306"/>
      <c r="D120" s="306"/>
      <c r="E120" s="306"/>
      <c r="F120" s="306"/>
      <c r="G120" s="306"/>
      <c r="H120" s="306"/>
      <c r="I120" s="306"/>
      <c r="J120" s="306"/>
      <c r="K120" s="306"/>
      <c r="L120" s="306"/>
      <c r="M120" s="306"/>
      <c r="N120" s="306"/>
      <c r="O120" s="306"/>
      <c r="P120" s="306"/>
      <c r="Q120" s="306"/>
      <c r="R120" s="306"/>
      <c r="S120" s="307"/>
    </row>
    <row r="121" spans="1:585" ht="36.75" customHeight="1" thickBot="1" x14ac:dyDescent="0.3">
      <c r="A121" s="28" t="s">
        <v>45</v>
      </c>
      <c r="B121" s="223" t="s">
        <v>44</v>
      </c>
      <c r="C121" s="43"/>
      <c r="D121" s="68">
        <f>SUM(D123+D125+D127+D129+D134)</f>
        <v>4143.3</v>
      </c>
      <c r="E121" s="68">
        <f>SUM(E123+E125+E127+E129+E134)</f>
        <v>4143</v>
      </c>
      <c r="F121" s="67">
        <v>100</v>
      </c>
      <c r="G121" s="68">
        <v>0</v>
      </c>
      <c r="H121" s="68">
        <v>0</v>
      </c>
      <c r="I121" s="68">
        <f>SUM(I123+I125+I127+I129+I134)</f>
        <v>4143.3</v>
      </c>
      <c r="J121" s="68">
        <f>SUM(J123+J125+J127+J129+J134)</f>
        <v>4143</v>
      </c>
      <c r="K121" s="68">
        <v>0</v>
      </c>
      <c r="L121" s="68">
        <v>0</v>
      </c>
      <c r="M121" s="68">
        <v>0</v>
      </c>
      <c r="N121" s="68">
        <v>0</v>
      </c>
      <c r="O121" s="141"/>
      <c r="P121" s="57"/>
      <c r="Q121" s="57"/>
      <c r="R121" s="33"/>
      <c r="S121" s="58"/>
    </row>
    <row r="122" spans="1:585" ht="19.5" customHeight="1" thickBot="1" x14ac:dyDescent="0.3">
      <c r="A122" s="28"/>
      <c r="B122" s="40" t="s">
        <v>11</v>
      </c>
      <c r="C122" s="40"/>
      <c r="D122" s="138"/>
      <c r="E122" s="138"/>
      <c r="F122" s="138"/>
      <c r="G122" s="138"/>
      <c r="H122" s="138"/>
      <c r="I122" s="138"/>
      <c r="J122" s="138"/>
      <c r="K122" s="138"/>
      <c r="L122" s="138"/>
      <c r="M122" s="138"/>
      <c r="N122" s="138"/>
      <c r="O122" s="28"/>
      <c r="P122" s="40"/>
      <c r="Q122" s="40"/>
      <c r="R122" s="40"/>
      <c r="S122" s="153"/>
    </row>
    <row r="123" spans="1:585" ht="168.75" customHeight="1" thickBot="1" x14ac:dyDescent="0.3">
      <c r="A123" s="28" t="s">
        <v>123</v>
      </c>
      <c r="B123" s="239" t="s">
        <v>188</v>
      </c>
      <c r="C123" s="239" t="s">
        <v>63</v>
      </c>
      <c r="D123" s="154">
        <v>1000</v>
      </c>
      <c r="E123" s="154">
        <v>1000</v>
      </c>
      <c r="F123" s="154">
        <v>100</v>
      </c>
      <c r="G123" s="154">
        <v>0</v>
      </c>
      <c r="H123" s="154">
        <v>0</v>
      </c>
      <c r="I123" s="154">
        <v>1000</v>
      </c>
      <c r="J123" s="154">
        <v>1000</v>
      </c>
      <c r="K123" s="154">
        <v>0</v>
      </c>
      <c r="L123" s="154">
        <v>0</v>
      </c>
      <c r="M123" s="154">
        <v>0</v>
      </c>
      <c r="N123" s="154">
        <v>0</v>
      </c>
      <c r="O123" s="155" t="s">
        <v>307</v>
      </c>
      <c r="P123" s="26">
        <v>1</v>
      </c>
      <c r="Q123" s="40">
        <v>1</v>
      </c>
      <c r="R123" s="239" t="s">
        <v>357</v>
      </c>
      <c r="S123" s="153"/>
    </row>
    <row r="124" spans="1:585" ht="96.75" customHeight="1" thickBot="1" x14ac:dyDescent="0.3">
      <c r="A124" s="237"/>
      <c r="B124" s="32" t="s">
        <v>150</v>
      </c>
      <c r="C124" s="269"/>
      <c r="D124" s="270"/>
      <c r="E124" s="270"/>
      <c r="F124" s="270"/>
      <c r="G124" s="270"/>
      <c r="H124" s="270"/>
      <c r="I124" s="270"/>
      <c r="J124" s="270"/>
      <c r="K124" s="270"/>
      <c r="L124" s="270"/>
      <c r="M124" s="270"/>
      <c r="N124" s="270"/>
      <c r="O124" s="270"/>
      <c r="P124" s="270"/>
      <c r="Q124" s="270"/>
      <c r="R124" s="270"/>
      <c r="S124" s="271"/>
    </row>
    <row r="125" spans="1:585" ht="203.25" customHeight="1" thickBot="1" x14ac:dyDescent="0.3">
      <c r="A125" s="237" t="s">
        <v>124</v>
      </c>
      <c r="B125" s="27" t="s">
        <v>66</v>
      </c>
      <c r="C125" s="51" t="s">
        <v>359</v>
      </c>
      <c r="D125" s="93">
        <v>1401</v>
      </c>
      <c r="E125" s="93">
        <v>1401</v>
      </c>
      <c r="F125" s="66">
        <v>100</v>
      </c>
      <c r="G125" s="93">
        <v>0</v>
      </c>
      <c r="H125" s="93">
        <v>0</v>
      </c>
      <c r="I125" s="93">
        <v>1401</v>
      </c>
      <c r="J125" s="93">
        <v>1401</v>
      </c>
      <c r="K125" s="93">
        <v>0</v>
      </c>
      <c r="L125" s="93">
        <v>0</v>
      </c>
      <c r="M125" s="93">
        <v>0</v>
      </c>
      <c r="N125" s="93">
        <v>0</v>
      </c>
      <c r="O125" s="51" t="s">
        <v>223</v>
      </c>
      <c r="P125" s="55">
        <v>6000</v>
      </c>
      <c r="Q125" s="55">
        <v>6742</v>
      </c>
      <c r="R125" s="204" t="s">
        <v>317</v>
      </c>
      <c r="S125" s="156"/>
    </row>
    <row r="126" spans="1:585" ht="68.25" customHeight="1" thickBot="1" x14ac:dyDescent="0.3">
      <c r="A126" s="237"/>
      <c r="B126" s="32" t="s">
        <v>150</v>
      </c>
      <c r="C126" s="263"/>
      <c r="D126" s="264"/>
      <c r="E126" s="264"/>
      <c r="F126" s="264"/>
      <c r="G126" s="264"/>
      <c r="H126" s="264"/>
      <c r="I126" s="264"/>
      <c r="J126" s="264"/>
      <c r="K126" s="264"/>
      <c r="L126" s="264"/>
      <c r="M126" s="264"/>
      <c r="N126" s="264"/>
      <c r="O126" s="264"/>
      <c r="P126" s="264"/>
      <c r="Q126" s="264"/>
      <c r="R126" s="264"/>
      <c r="S126" s="265"/>
    </row>
    <row r="127" spans="1:585" s="5" customFormat="1" ht="106.5" customHeight="1" thickBot="1" x14ac:dyDescent="0.3">
      <c r="A127" s="112" t="s">
        <v>125</v>
      </c>
      <c r="B127" s="213" t="s">
        <v>67</v>
      </c>
      <c r="C127" s="27" t="s">
        <v>65</v>
      </c>
      <c r="D127" s="157">
        <v>350</v>
      </c>
      <c r="E127" s="157">
        <v>350</v>
      </c>
      <c r="F127" s="66">
        <f>SUM(E127/D127)*100</f>
        <v>100</v>
      </c>
      <c r="G127" s="157">
        <v>0</v>
      </c>
      <c r="H127" s="157">
        <v>0</v>
      </c>
      <c r="I127" s="157">
        <v>350</v>
      </c>
      <c r="J127" s="157">
        <v>350</v>
      </c>
      <c r="K127" s="157">
        <v>0</v>
      </c>
      <c r="L127" s="157">
        <v>0</v>
      </c>
      <c r="M127" s="157">
        <v>0</v>
      </c>
      <c r="N127" s="157">
        <v>0</v>
      </c>
      <c r="O127" s="28" t="s">
        <v>308</v>
      </c>
      <c r="P127" s="38">
        <v>2500</v>
      </c>
      <c r="Q127" s="38">
        <v>2500</v>
      </c>
      <c r="R127" s="223" t="s">
        <v>318</v>
      </c>
      <c r="S127" s="42"/>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c r="IQ127" s="3"/>
      <c r="IR127" s="3"/>
      <c r="IS127" s="3"/>
      <c r="IT127" s="3"/>
      <c r="IU127" s="3"/>
      <c r="IV127" s="3"/>
      <c r="IW127" s="3"/>
      <c r="IX127" s="3"/>
      <c r="IY127" s="3"/>
      <c r="IZ127" s="3"/>
      <c r="JA127" s="3"/>
      <c r="JB127" s="3"/>
      <c r="JC127" s="3"/>
      <c r="JD127" s="3"/>
      <c r="JE127" s="3"/>
      <c r="JF127" s="3"/>
      <c r="JG127" s="3"/>
      <c r="JH127" s="3"/>
      <c r="JI127" s="3"/>
      <c r="JJ127" s="3"/>
      <c r="JK127" s="3"/>
      <c r="JL127" s="3"/>
      <c r="JM127" s="3"/>
      <c r="JN127" s="3"/>
      <c r="JO127" s="3"/>
      <c r="JP127" s="3"/>
      <c r="JQ127" s="3"/>
      <c r="JR127" s="3"/>
      <c r="JS127" s="3"/>
      <c r="JT127" s="3"/>
      <c r="JU127" s="3"/>
      <c r="JV127" s="3"/>
      <c r="JW127" s="3"/>
      <c r="JX127" s="3"/>
      <c r="JY127" s="3"/>
      <c r="JZ127" s="3"/>
      <c r="KA127" s="3"/>
      <c r="KB127" s="3"/>
      <c r="KC127" s="3"/>
      <c r="KD127" s="3"/>
      <c r="KE127" s="3"/>
      <c r="KF127" s="3"/>
      <c r="KG127" s="3"/>
      <c r="KH127" s="3"/>
      <c r="KI127" s="3"/>
      <c r="KJ127" s="3"/>
      <c r="KK127" s="3"/>
      <c r="KL127" s="3"/>
      <c r="KM127" s="3"/>
      <c r="KN127" s="3"/>
      <c r="KO127" s="3"/>
      <c r="KP127" s="3"/>
      <c r="KQ127" s="3"/>
      <c r="KR127" s="3"/>
      <c r="KS127" s="3"/>
      <c r="KT127" s="3"/>
      <c r="KU127" s="3"/>
      <c r="KV127" s="3"/>
      <c r="KW127" s="3"/>
      <c r="KX127" s="3"/>
      <c r="KY127" s="3"/>
      <c r="KZ127" s="3"/>
      <c r="LA127" s="3"/>
      <c r="LB127" s="3"/>
      <c r="LC127" s="3"/>
      <c r="LD127" s="3"/>
      <c r="LE127" s="3"/>
      <c r="LF127" s="3"/>
      <c r="LG127" s="3"/>
      <c r="LH127" s="3"/>
      <c r="LI127" s="3"/>
      <c r="LJ127" s="3"/>
      <c r="LK127" s="3"/>
      <c r="LL127" s="3"/>
      <c r="LM127" s="3"/>
      <c r="LN127" s="3"/>
      <c r="LO127" s="3"/>
      <c r="LP127" s="3"/>
      <c r="LQ127" s="3"/>
      <c r="LR127" s="3"/>
      <c r="LS127" s="3"/>
      <c r="LT127" s="3"/>
      <c r="LU127" s="3"/>
      <c r="LV127" s="3"/>
      <c r="LW127" s="3"/>
      <c r="LX127" s="3"/>
      <c r="LY127" s="3"/>
      <c r="LZ127" s="3"/>
      <c r="MA127" s="3"/>
      <c r="MB127" s="3"/>
      <c r="MC127" s="3"/>
      <c r="MD127" s="3"/>
      <c r="ME127" s="3"/>
      <c r="MF127" s="3"/>
      <c r="MG127" s="3"/>
      <c r="MH127" s="3"/>
      <c r="MI127" s="3"/>
      <c r="MJ127" s="3"/>
      <c r="MK127" s="3"/>
      <c r="ML127" s="3"/>
      <c r="MM127" s="3"/>
      <c r="MN127" s="3"/>
      <c r="MO127" s="3"/>
      <c r="MP127" s="3"/>
      <c r="MQ127" s="3"/>
      <c r="MR127" s="3"/>
      <c r="MS127" s="3"/>
      <c r="MT127" s="3"/>
      <c r="MU127" s="3"/>
      <c r="MV127" s="3"/>
      <c r="MW127" s="3"/>
      <c r="MX127" s="3"/>
      <c r="MY127" s="3"/>
      <c r="MZ127" s="3"/>
      <c r="NA127" s="3"/>
      <c r="NB127" s="3"/>
      <c r="NC127" s="3"/>
      <c r="ND127" s="3"/>
      <c r="NE127" s="3"/>
      <c r="NF127" s="3"/>
      <c r="NG127" s="3"/>
      <c r="NH127" s="3"/>
      <c r="NI127" s="3"/>
      <c r="NJ127" s="3"/>
      <c r="NK127" s="3"/>
      <c r="NL127" s="3"/>
      <c r="NM127" s="3"/>
      <c r="NN127" s="3"/>
      <c r="NO127" s="3"/>
      <c r="NP127" s="3"/>
      <c r="NQ127" s="3"/>
      <c r="NR127" s="3"/>
      <c r="NS127" s="3"/>
      <c r="NT127" s="3"/>
      <c r="NU127" s="3"/>
      <c r="NV127" s="3"/>
      <c r="NW127" s="3"/>
      <c r="NX127" s="3"/>
      <c r="NY127" s="3"/>
      <c r="NZ127" s="3"/>
      <c r="OA127" s="3"/>
      <c r="OB127" s="3"/>
      <c r="OC127" s="3"/>
      <c r="OD127" s="3"/>
      <c r="OE127" s="3"/>
      <c r="OF127" s="3"/>
      <c r="OG127" s="3"/>
      <c r="OH127" s="3"/>
      <c r="OI127" s="3"/>
      <c r="OJ127" s="3"/>
      <c r="OK127" s="3"/>
      <c r="OL127" s="3"/>
      <c r="OM127" s="3"/>
      <c r="ON127" s="3"/>
      <c r="OO127" s="3"/>
      <c r="OP127" s="3"/>
      <c r="OQ127" s="3"/>
      <c r="OR127" s="3"/>
      <c r="OS127" s="3"/>
      <c r="OT127" s="3"/>
      <c r="OU127" s="3"/>
      <c r="OV127" s="3"/>
      <c r="OW127" s="3"/>
      <c r="OX127" s="3"/>
      <c r="OY127" s="3"/>
      <c r="OZ127" s="3"/>
      <c r="PA127" s="3"/>
      <c r="PB127" s="3"/>
      <c r="PC127" s="3"/>
      <c r="PD127" s="3"/>
      <c r="PE127" s="3"/>
      <c r="PF127" s="3"/>
      <c r="PG127" s="3"/>
      <c r="PH127" s="3"/>
      <c r="PI127" s="3"/>
      <c r="PJ127" s="3"/>
      <c r="PK127" s="3"/>
      <c r="PL127" s="3"/>
      <c r="PM127" s="3"/>
      <c r="PN127" s="3"/>
      <c r="PO127" s="3"/>
      <c r="PP127" s="3"/>
      <c r="PQ127" s="3"/>
      <c r="PR127" s="3"/>
      <c r="PS127" s="3"/>
      <c r="PT127" s="3"/>
      <c r="PU127" s="3"/>
      <c r="PV127" s="3"/>
      <c r="PW127" s="3"/>
      <c r="PX127" s="3"/>
      <c r="PY127" s="3"/>
      <c r="PZ127" s="3"/>
      <c r="QA127" s="3"/>
      <c r="QB127" s="3"/>
      <c r="QC127" s="3"/>
      <c r="QD127" s="3"/>
      <c r="QE127" s="3"/>
      <c r="QF127" s="3"/>
      <c r="QG127" s="3"/>
      <c r="QH127" s="3"/>
      <c r="QI127" s="3"/>
      <c r="QJ127" s="3"/>
      <c r="QK127" s="3"/>
      <c r="QL127" s="3"/>
      <c r="QM127" s="3"/>
      <c r="QN127" s="3"/>
      <c r="QO127" s="3"/>
      <c r="QP127" s="3"/>
      <c r="QQ127" s="3"/>
      <c r="QR127" s="3"/>
      <c r="QS127" s="3"/>
      <c r="QT127" s="3"/>
      <c r="QU127" s="3"/>
      <c r="QV127" s="3"/>
      <c r="QW127" s="3"/>
      <c r="QX127" s="3"/>
      <c r="QY127" s="3"/>
      <c r="QZ127" s="3"/>
      <c r="RA127" s="3"/>
      <c r="RB127" s="3"/>
      <c r="RC127" s="3"/>
      <c r="RD127" s="3"/>
      <c r="RE127" s="3"/>
      <c r="RF127" s="3"/>
      <c r="RG127" s="3"/>
      <c r="RH127" s="3"/>
      <c r="RI127" s="3"/>
      <c r="RJ127" s="3"/>
      <c r="RK127" s="3"/>
      <c r="RL127" s="3"/>
      <c r="RM127" s="3"/>
      <c r="RN127" s="3"/>
      <c r="RO127" s="3"/>
      <c r="RP127" s="3"/>
      <c r="RQ127" s="3"/>
      <c r="RR127" s="3"/>
      <c r="RS127" s="3"/>
      <c r="RT127" s="3"/>
      <c r="RU127" s="3"/>
      <c r="RV127" s="3"/>
      <c r="RW127" s="3"/>
      <c r="RX127" s="3"/>
      <c r="RY127" s="3"/>
      <c r="RZ127" s="3"/>
      <c r="SA127" s="3"/>
      <c r="SB127" s="3"/>
      <c r="SC127" s="3"/>
      <c r="SD127" s="3"/>
      <c r="SE127" s="3"/>
      <c r="SF127" s="3"/>
      <c r="SG127" s="3"/>
      <c r="SH127" s="3"/>
      <c r="SI127" s="3"/>
      <c r="SJ127" s="3"/>
      <c r="SK127" s="3"/>
      <c r="SL127" s="3"/>
      <c r="SM127" s="3"/>
      <c r="SN127" s="3"/>
      <c r="SO127" s="3"/>
      <c r="SP127" s="3"/>
      <c r="SQ127" s="3"/>
      <c r="SR127" s="3"/>
      <c r="SS127" s="3"/>
      <c r="ST127" s="3"/>
      <c r="SU127" s="3"/>
      <c r="SV127" s="3"/>
      <c r="SW127" s="3"/>
      <c r="SX127" s="3"/>
      <c r="SY127" s="3"/>
      <c r="SZ127" s="3"/>
      <c r="TA127" s="3"/>
      <c r="TB127" s="3"/>
      <c r="TC127" s="3"/>
      <c r="TD127" s="3"/>
      <c r="TE127" s="3"/>
      <c r="TF127" s="3"/>
      <c r="TG127" s="3"/>
      <c r="TH127" s="3"/>
      <c r="TI127" s="3"/>
      <c r="TJ127" s="3"/>
      <c r="TK127" s="3"/>
      <c r="TL127" s="3"/>
      <c r="TM127" s="3"/>
      <c r="TN127" s="3"/>
      <c r="TO127" s="3"/>
      <c r="TP127" s="3"/>
      <c r="TQ127" s="3"/>
      <c r="TR127" s="3"/>
      <c r="TS127" s="3"/>
      <c r="TT127" s="3"/>
      <c r="TU127" s="3"/>
      <c r="TV127" s="3"/>
      <c r="TW127" s="3"/>
      <c r="TX127" s="3"/>
      <c r="TY127" s="3"/>
      <c r="TZ127" s="3"/>
      <c r="UA127" s="3"/>
      <c r="UB127" s="3"/>
      <c r="UC127" s="3"/>
      <c r="UD127" s="3"/>
      <c r="UE127" s="3"/>
      <c r="UF127" s="3"/>
      <c r="UG127" s="3"/>
      <c r="UH127" s="3"/>
      <c r="UI127" s="3"/>
      <c r="UJ127" s="3"/>
      <c r="UK127" s="3"/>
      <c r="UL127" s="3"/>
      <c r="UM127" s="3"/>
      <c r="UN127" s="3"/>
      <c r="UO127" s="3"/>
      <c r="UP127" s="3"/>
      <c r="UQ127" s="3"/>
      <c r="UR127" s="3"/>
      <c r="US127" s="3"/>
      <c r="UT127" s="3"/>
      <c r="UU127" s="3"/>
      <c r="UV127" s="3"/>
      <c r="UW127" s="3"/>
      <c r="UX127" s="3"/>
      <c r="UY127" s="3"/>
      <c r="UZ127" s="3"/>
      <c r="VA127" s="3"/>
      <c r="VB127" s="3"/>
      <c r="VC127" s="3"/>
      <c r="VD127" s="3"/>
      <c r="VE127" s="3"/>
      <c r="VF127" s="3"/>
      <c r="VG127" s="3"/>
      <c r="VH127" s="3"/>
      <c r="VI127" s="3"/>
      <c r="VJ127" s="3"/>
      <c r="VK127" s="3"/>
      <c r="VL127" s="3"/>
      <c r="VM127" s="3"/>
    </row>
    <row r="128" spans="1:585" s="3" customFormat="1" ht="79.5" customHeight="1" thickBot="1" x14ac:dyDescent="0.3">
      <c r="A128" s="158"/>
      <c r="B128" s="15" t="s">
        <v>150</v>
      </c>
      <c r="C128" s="260"/>
      <c r="D128" s="261"/>
      <c r="E128" s="261"/>
      <c r="F128" s="261"/>
      <c r="G128" s="261"/>
      <c r="H128" s="261"/>
      <c r="I128" s="261"/>
      <c r="J128" s="261"/>
      <c r="K128" s="261"/>
      <c r="L128" s="261"/>
      <c r="M128" s="261"/>
      <c r="N128" s="261"/>
      <c r="O128" s="261"/>
      <c r="P128" s="261"/>
      <c r="Q128" s="261"/>
      <c r="R128" s="261"/>
      <c r="S128" s="262"/>
    </row>
    <row r="129" spans="1:19" s="3" customFormat="1" ht="51" customHeight="1" thickBot="1" x14ac:dyDescent="0.3">
      <c r="A129" s="252" t="s">
        <v>126</v>
      </c>
      <c r="B129" s="256" t="s">
        <v>68</v>
      </c>
      <c r="C129" s="256" t="s">
        <v>69</v>
      </c>
      <c r="D129" s="277">
        <v>1211</v>
      </c>
      <c r="E129" s="277">
        <v>1210.8</v>
      </c>
      <c r="F129" s="277">
        <v>100</v>
      </c>
      <c r="G129" s="277">
        <v>0</v>
      </c>
      <c r="H129" s="277">
        <v>0</v>
      </c>
      <c r="I129" s="277">
        <v>1211</v>
      </c>
      <c r="J129" s="277">
        <v>1210.8</v>
      </c>
      <c r="K129" s="277">
        <v>0</v>
      </c>
      <c r="L129" s="277">
        <v>0</v>
      </c>
      <c r="M129" s="277">
        <v>0</v>
      </c>
      <c r="N129" s="277">
        <v>0</v>
      </c>
      <c r="O129" s="204" t="s">
        <v>224</v>
      </c>
      <c r="P129" s="40">
        <v>1</v>
      </c>
      <c r="Q129" s="40">
        <v>1</v>
      </c>
      <c r="R129" s="275" t="s">
        <v>368</v>
      </c>
      <c r="S129" s="58"/>
    </row>
    <row r="130" spans="1:19" s="3" customFormat="1" ht="48" customHeight="1" thickBot="1" x14ac:dyDescent="0.3">
      <c r="A130" s="304"/>
      <c r="B130" s="291"/>
      <c r="C130" s="291"/>
      <c r="D130" s="278"/>
      <c r="E130" s="278"/>
      <c r="F130" s="278"/>
      <c r="G130" s="278"/>
      <c r="H130" s="278"/>
      <c r="I130" s="278"/>
      <c r="J130" s="278"/>
      <c r="K130" s="278"/>
      <c r="L130" s="278"/>
      <c r="M130" s="278"/>
      <c r="N130" s="278"/>
      <c r="O130" s="28" t="s">
        <v>225</v>
      </c>
      <c r="P130" s="40">
        <v>2</v>
      </c>
      <c r="Q130" s="40">
        <v>2</v>
      </c>
      <c r="R130" s="276"/>
      <c r="S130" s="58"/>
    </row>
    <row r="131" spans="1:19" s="3" customFormat="1" ht="36" customHeight="1" thickBot="1" x14ac:dyDescent="0.3">
      <c r="A131" s="304"/>
      <c r="B131" s="291"/>
      <c r="C131" s="291"/>
      <c r="D131" s="278"/>
      <c r="E131" s="278"/>
      <c r="F131" s="278"/>
      <c r="G131" s="278"/>
      <c r="H131" s="278"/>
      <c r="I131" s="278"/>
      <c r="J131" s="278"/>
      <c r="K131" s="278"/>
      <c r="L131" s="278"/>
      <c r="M131" s="278"/>
      <c r="N131" s="278"/>
      <c r="O131" s="206" t="s">
        <v>226</v>
      </c>
      <c r="P131" s="26">
        <v>1</v>
      </c>
      <c r="Q131" s="38">
        <v>2</v>
      </c>
      <c r="R131" s="276"/>
      <c r="S131" s="58"/>
    </row>
    <row r="132" spans="1:19" s="3" customFormat="1" ht="32.25" customHeight="1" thickBot="1" x14ac:dyDescent="0.3">
      <c r="A132" s="253"/>
      <c r="B132" s="257"/>
      <c r="C132" s="291"/>
      <c r="D132" s="278"/>
      <c r="E132" s="278"/>
      <c r="F132" s="278"/>
      <c r="G132" s="278"/>
      <c r="H132" s="278"/>
      <c r="I132" s="278"/>
      <c r="J132" s="278"/>
      <c r="K132" s="278"/>
      <c r="L132" s="278"/>
      <c r="M132" s="278"/>
      <c r="N132" s="278"/>
      <c r="O132" s="205" t="s">
        <v>164</v>
      </c>
      <c r="P132" s="232">
        <v>1</v>
      </c>
      <c r="Q132" s="41">
        <v>2</v>
      </c>
      <c r="R132" s="276"/>
      <c r="S132" s="159"/>
    </row>
    <row r="133" spans="1:19" s="3" customFormat="1" ht="68.25" customHeight="1" thickBot="1" x14ac:dyDescent="0.3">
      <c r="A133" s="229"/>
      <c r="B133" s="32" t="s">
        <v>150</v>
      </c>
      <c r="C133" s="263"/>
      <c r="D133" s="264"/>
      <c r="E133" s="264"/>
      <c r="F133" s="264"/>
      <c r="G133" s="264"/>
      <c r="H133" s="264"/>
      <c r="I133" s="264"/>
      <c r="J133" s="264"/>
      <c r="K133" s="264"/>
      <c r="L133" s="264"/>
      <c r="M133" s="264"/>
      <c r="N133" s="264"/>
      <c r="O133" s="264"/>
      <c r="P133" s="264"/>
      <c r="Q133" s="264"/>
      <c r="R133" s="264"/>
      <c r="S133" s="265"/>
    </row>
    <row r="134" spans="1:19" s="3" customFormat="1" ht="57.75" customHeight="1" x14ac:dyDescent="0.25">
      <c r="A134" s="252" t="s">
        <v>128</v>
      </c>
      <c r="B134" s="256" t="s">
        <v>127</v>
      </c>
      <c r="C134" s="285" t="s">
        <v>69</v>
      </c>
      <c r="D134" s="277">
        <v>181.3</v>
      </c>
      <c r="E134" s="277">
        <v>181.2</v>
      </c>
      <c r="F134" s="277">
        <v>99.9</v>
      </c>
      <c r="G134" s="277">
        <v>0</v>
      </c>
      <c r="H134" s="277">
        <v>0</v>
      </c>
      <c r="I134" s="277">
        <v>181.3</v>
      </c>
      <c r="J134" s="277">
        <v>181.2</v>
      </c>
      <c r="K134" s="277">
        <v>0</v>
      </c>
      <c r="L134" s="277">
        <v>0</v>
      </c>
      <c r="M134" s="277">
        <v>0</v>
      </c>
      <c r="N134" s="277">
        <v>0</v>
      </c>
      <c r="O134" s="256" t="s">
        <v>227</v>
      </c>
      <c r="P134" s="279">
        <v>5</v>
      </c>
      <c r="Q134" s="279">
        <v>5</v>
      </c>
      <c r="R134" s="256" t="s">
        <v>369</v>
      </c>
      <c r="S134" s="275"/>
    </row>
    <row r="135" spans="1:19" s="3" customFormat="1" ht="63.75" customHeight="1" thickBot="1" x14ac:dyDescent="0.3">
      <c r="A135" s="253"/>
      <c r="B135" s="257"/>
      <c r="C135" s="286"/>
      <c r="D135" s="282"/>
      <c r="E135" s="282"/>
      <c r="F135" s="282"/>
      <c r="G135" s="282"/>
      <c r="H135" s="282"/>
      <c r="I135" s="282"/>
      <c r="J135" s="282"/>
      <c r="K135" s="282"/>
      <c r="L135" s="282"/>
      <c r="M135" s="282"/>
      <c r="N135" s="282"/>
      <c r="O135" s="257"/>
      <c r="P135" s="280"/>
      <c r="Q135" s="280"/>
      <c r="R135" s="257"/>
      <c r="S135" s="301"/>
    </row>
    <row r="136" spans="1:19" s="3" customFormat="1" ht="86.25" customHeight="1" thickBot="1" x14ac:dyDescent="0.3">
      <c r="A136" s="228"/>
      <c r="B136" s="35" t="s">
        <v>150</v>
      </c>
      <c r="C136" s="266"/>
      <c r="D136" s="267"/>
      <c r="E136" s="267"/>
      <c r="F136" s="267"/>
      <c r="G136" s="267"/>
      <c r="H136" s="267"/>
      <c r="I136" s="267"/>
      <c r="J136" s="267"/>
      <c r="K136" s="267"/>
      <c r="L136" s="267"/>
      <c r="M136" s="267"/>
      <c r="N136" s="267"/>
      <c r="O136" s="267"/>
      <c r="P136" s="267"/>
      <c r="Q136" s="267"/>
      <c r="R136" s="267"/>
      <c r="S136" s="268"/>
    </row>
    <row r="137" spans="1:19" s="3" customFormat="1" ht="95.25" customHeight="1" thickBot="1" x14ac:dyDescent="0.3">
      <c r="A137" s="206" t="s">
        <v>47</v>
      </c>
      <c r="B137" s="27" t="s">
        <v>46</v>
      </c>
      <c r="C137" s="213" t="s">
        <v>281</v>
      </c>
      <c r="D137" s="171">
        <f>SUM(D138)</f>
        <v>0</v>
      </c>
      <c r="E137" s="171">
        <f>SUM(E138)</f>
        <v>0</v>
      </c>
      <c r="F137" s="67">
        <v>0</v>
      </c>
      <c r="G137" s="171">
        <v>0</v>
      </c>
      <c r="H137" s="171">
        <v>0</v>
      </c>
      <c r="I137" s="171">
        <f>SUM(I138)</f>
        <v>0</v>
      </c>
      <c r="J137" s="171">
        <f>SUM(J138)</f>
        <v>0</v>
      </c>
      <c r="K137" s="171">
        <v>0</v>
      </c>
      <c r="L137" s="171">
        <v>0</v>
      </c>
      <c r="M137" s="171">
        <v>0</v>
      </c>
      <c r="N137" s="171">
        <v>0</v>
      </c>
      <c r="O137" s="38"/>
      <c r="P137" s="38"/>
      <c r="Q137" s="38"/>
      <c r="R137" s="172"/>
      <c r="S137" s="160"/>
    </row>
    <row r="138" spans="1:19" s="3" customFormat="1" ht="76.5" customHeight="1" thickBot="1" x14ac:dyDescent="0.3">
      <c r="A138" s="28" t="s">
        <v>129</v>
      </c>
      <c r="B138" s="223" t="s">
        <v>228</v>
      </c>
      <c r="C138" s="213" t="s">
        <v>63</v>
      </c>
      <c r="D138" s="157">
        <v>0</v>
      </c>
      <c r="E138" s="157">
        <v>0</v>
      </c>
      <c r="F138" s="209">
        <v>0</v>
      </c>
      <c r="G138" s="157">
        <v>0</v>
      </c>
      <c r="H138" s="157">
        <v>0</v>
      </c>
      <c r="I138" s="157">
        <v>0</v>
      </c>
      <c r="J138" s="157">
        <v>0</v>
      </c>
      <c r="K138" s="157">
        <v>0</v>
      </c>
      <c r="L138" s="157">
        <v>0</v>
      </c>
      <c r="M138" s="157">
        <v>0</v>
      </c>
      <c r="N138" s="157">
        <v>0</v>
      </c>
      <c r="O138" s="239" t="s">
        <v>342</v>
      </c>
      <c r="P138" s="38">
        <v>4</v>
      </c>
      <c r="Q138" s="38">
        <v>4</v>
      </c>
      <c r="R138" s="42" t="s">
        <v>353</v>
      </c>
      <c r="S138" s="160"/>
    </row>
    <row r="139" spans="1:19" s="3" customFormat="1" ht="86.25" customHeight="1" thickBot="1" x14ac:dyDescent="0.3">
      <c r="A139" s="28"/>
      <c r="B139" s="35" t="s">
        <v>150</v>
      </c>
      <c r="C139" s="269"/>
      <c r="D139" s="270"/>
      <c r="E139" s="270"/>
      <c r="F139" s="270"/>
      <c r="G139" s="270"/>
      <c r="H139" s="270"/>
      <c r="I139" s="270"/>
      <c r="J139" s="270"/>
      <c r="K139" s="270"/>
      <c r="L139" s="270"/>
      <c r="M139" s="270"/>
      <c r="N139" s="270"/>
      <c r="O139" s="270"/>
      <c r="P139" s="270"/>
      <c r="Q139" s="270"/>
      <c r="R139" s="270"/>
      <c r="S139" s="271"/>
    </row>
    <row r="140" spans="1:19" s="3" customFormat="1" ht="58.5" customHeight="1" thickBot="1" x14ac:dyDescent="0.3">
      <c r="A140" s="221" t="s">
        <v>229</v>
      </c>
      <c r="B140" s="28" t="s">
        <v>230</v>
      </c>
      <c r="C140" s="213" t="s">
        <v>63</v>
      </c>
      <c r="D140" s="117">
        <v>0</v>
      </c>
      <c r="E140" s="161">
        <v>0</v>
      </c>
      <c r="F140" s="117">
        <v>0</v>
      </c>
      <c r="G140" s="161">
        <v>0</v>
      </c>
      <c r="H140" s="117">
        <v>0</v>
      </c>
      <c r="I140" s="161">
        <v>0</v>
      </c>
      <c r="J140" s="117">
        <v>0</v>
      </c>
      <c r="K140" s="161">
        <v>0</v>
      </c>
      <c r="L140" s="117">
        <v>0</v>
      </c>
      <c r="M140" s="161">
        <v>0</v>
      </c>
      <c r="N140" s="117">
        <v>0</v>
      </c>
      <c r="O140" s="27" t="s">
        <v>231</v>
      </c>
      <c r="P140" s="38">
        <v>1</v>
      </c>
      <c r="Q140" s="38">
        <v>1</v>
      </c>
      <c r="R140" s="27" t="s">
        <v>354</v>
      </c>
      <c r="S140" s="43"/>
    </row>
    <row r="141" spans="1:19" s="3" customFormat="1" ht="80.25" customHeight="1" thickBot="1" x14ac:dyDescent="0.3">
      <c r="A141" s="221"/>
      <c r="B141" s="35" t="s">
        <v>150</v>
      </c>
      <c r="C141" s="272"/>
      <c r="D141" s="273"/>
      <c r="E141" s="273"/>
      <c r="F141" s="273"/>
      <c r="G141" s="273"/>
      <c r="H141" s="273"/>
      <c r="I141" s="273"/>
      <c r="J141" s="273"/>
      <c r="K141" s="273"/>
      <c r="L141" s="273"/>
      <c r="M141" s="273"/>
      <c r="N141" s="273"/>
      <c r="O141" s="273"/>
      <c r="P141" s="273"/>
      <c r="Q141" s="273"/>
      <c r="R141" s="273"/>
      <c r="S141" s="274"/>
    </row>
    <row r="142" spans="1:19" ht="30" customHeight="1" thickBot="1" x14ac:dyDescent="0.3">
      <c r="A142" s="302" t="s">
        <v>56</v>
      </c>
      <c r="B142" s="303"/>
      <c r="C142" s="40"/>
      <c r="D142" s="68">
        <f>SUM(D121+D137)</f>
        <v>4143.3</v>
      </c>
      <c r="E142" s="68">
        <f>SUM(E121+E137)</f>
        <v>4143</v>
      </c>
      <c r="F142" s="67">
        <v>100</v>
      </c>
      <c r="G142" s="68">
        <f>SUM(G121+G137)</f>
        <v>0</v>
      </c>
      <c r="H142" s="68">
        <f>SUM(H121+H137)</f>
        <v>0</v>
      </c>
      <c r="I142" s="68">
        <f>SUM(I121+I137)</f>
        <v>4143.3</v>
      </c>
      <c r="J142" s="68">
        <f>SUM(J121+J137)</f>
        <v>4143</v>
      </c>
      <c r="K142" s="68">
        <v>0</v>
      </c>
      <c r="L142" s="68">
        <v>0</v>
      </c>
      <c r="M142" s="68">
        <v>0</v>
      </c>
      <c r="N142" s="68">
        <v>0</v>
      </c>
      <c r="O142" s="40"/>
      <c r="P142" s="239"/>
      <c r="Q142" s="239"/>
      <c r="R142" s="33"/>
      <c r="S142" s="33"/>
    </row>
    <row r="143" spans="1:19" ht="24.75" customHeight="1" thickBot="1" x14ac:dyDescent="0.3">
      <c r="A143" s="298" t="s">
        <v>48</v>
      </c>
      <c r="B143" s="299"/>
      <c r="C143" s="299"/>
      <c r="D143" s="299"/>
      <c r="E143" s="299"/>
      <c r="F143" s="299"/>
      <c r="G143" s="299"/>
      <c r="H143" s="299"/>
      <c r="I143" s="299"/>
      <c r="J143" s="299"/>
      <c r="K143" s="299"/>
      <c r="L143" s="299"/>
      <c r="M143" s="299"/>
      <c r="N143" s="299"/>
      <c r="O143" s="299"/>
      <c r="P143" s="299"/>
      <c r="Q143" s="299"/>
      <c r="R143" s="299"/>
      <c r="S143" s="300"/>
    </row>
    <row r="144" spans="1:19" ht="35.25" customHeight="1" thickBot="1" x14ac:dyDescent="0.3">
      <c r="A144" s="28" t="s">
        <v>51</v>
      </c>
      <c r="B144" s="239" t="s">
        <v>49</v>
      </c>
      <c r="C144" s="239"/>
      <c r="D144" s="162">
        <f>SUM(D146+D148+D150)</f>
        <v>176167.1</v>
      </c>
      <c r="E144" s="162">
        <f>SUM(E146+E148+E150)</f>
        <v>176143</v>
      </c>
      <c r="F144" s="114">
        <f>SUM(E144/D144)*100</f>
        <v>99.986319806592718</v>
      </c>
      <c r="G144" s="162">
        <f t="shared" ref="G144:N144" si="9">SUM(G146+G148+G150)</f>
        <v>0</v>
      </c>
      <c r="H144" s="162">
        <f t="shared" si="9"/>
        <v>0</v>
      </c>
      <c r="I144" s="162">
        <f t="shared" si="9"/>
        <v>176167.1</v>
      </c>
      <c r="J144" s="162">
        <f t="shared" si="9"/>
        <v>176143</v>
      </c>
      <c r="K144" s="162">
        <f t="shared" si="9"/>
        <v>0</v>
      </c>
      <c r="L144" s="162">
        <f t="shared" si="9"/>
        <v>0</v>
      </c>
      <c r="M144" s="162">
        <f t="shared" si="9"/>
        <v>0</v>
      </c>
      <c r="N144" s="162">
        <f t="shared" si="9"/>
        <v>0</v>
      </c>
      <c r="O144" s="38"/>
      <c r="P144" s="40"/>
      <c r="Q144" s="40"/>
      <c r="R144" s="33"/>
      <c r="S144" s="153"/>
    </row>
    <row r="145" spans="1:19" ht="16.5" customHeight="1" thickBot="1" x14ac:dyDescent="0.3">
      <c r="A145" s="221"/>
      <c r="B145" s="28" t="s">
        <v>11</v>
      </c>
      <c r="C145" s="239"/>
      <c r="D145" s="95"/>
      <c r="E145" s="95"/>
      <c r="F145" s="95"/>
      <c r="G145" s="95"/>
      <c r="H145" s="95"/>
      <c r="I145" s="95"/>
      <c r="J145" s="95"/>
      <c r="K145" s="95"/>
      <c r="L145" s="95"/>
      <c r="M145" s="95"/>
      <c r="N145" s="95"/>
      <c r="O145" s="239"/>
      <c r="P145" s="40"/>
      <c r="Q145" s="40"/>
      <c r="R145" s="239"/>
      <c r="S145" s="239"/>
    </row>
    <row r="146" spans="1:19" ht="51.75" customHeight="1" thickBot="1" x14ac:dyDescent="0.3">
      <c r="A146" s="221" t="s">
        <v>130</v>
      </c>
      <c r="B146" s="28" t="s">
        <v>50</v>
      </c>
      <c r="C146" s="239" t="s">
        <v>63</v>
      </c>
      <c r="D146" s="95">
        <v>170336.9</v>
      </c>
      <c r="E146" s="95">
        <v>170312.8</v>
      </c>
      <c r="F146" s="115">
        <f>SUM(E146/D146)*100</f>
        <v>99.985851568274398</v>
      </c>
      <c r="G146" s="95">
        <v>0</v>
      </c>
      <c r="H146" s="95">
        <v>0</v>
      </c>
      <c r="I146" s="95">
        <v>170336.9</v>
      </c>
      <c r="J146" s="95">
        <v>170312.8</v>
      </c>
      <c r="K146" s="162">
        <v>0</v>
      </c>
      <c r="L146" s="162">
        <v>0</v>
      </c>
      <c r="M146" s="162">
        <v>0</v>
      </c>
      <c r="N146" s="162">
        <v>0</v>
      </c>
      <c r="O146" s="163" t="s">
        <v>165</v>
      </c>
      <c r="P146" s="164">
        <v>830</v>
      </c>
      <c r="Q146" s="164">
        <v>993</v>
      </c>
      <c r="R146" s="239" t="s">
        <v>370</v>
      </c>
      <c r="S146" s="239"/>
    </row>
    <row r="147" spans="1:19" ht="66" customHeight="1" thickBot="1" x14ac:dyDescent="0.3">
      <c r="A147" s="221"/>
      <c r="B147" s="25" t="s">
        <v>150</v>
      </c>
      <c r="C147" s="263"/>
      <c r="D147" s="264"/>
      <c r="E147" s="264"/>
      <c r="F147" s="264"/>
      <c r="G147" s="264"/>
      <c r="H147" s="264"/>
      <c r="I147" s="264"/>
      <c r="J147" s="264"/>
      <c r="K147" s="264"/>
      <c r="L147" s="264"/>
      <c r="M147" s="264"/>
      <c r="N147" s="264"/>
      <c r="O147" s="264"/>
      <c r="P147" s="264"/>
      <c r="Q147" s="264"/>
      <c r="R147" s="264"/>
      <c r="S147" s="265"/>
    </row>
    <row r="148" spans="1:19" ht="48.75" customHeight="1" thickBot="1" x14ac:dyDescent="0.3">
      <c r="A148" s="237" t="s">
        <v>131</v>
      </c>
      <c r="B148" s="27" t="s">
        <v>52</v>
      </c>
      <c r="C148" s="43" t="s">
        <v>63</v>
      </c>
      <c r="D148" s="154">
        <v>0</v>
      </c>
      <c r="E148" s="154">
        <v>0</v>
      </c>
      <c r="F148" s="154">
        <v>0</v>
      </c>
      <c r="G148" s="154">
        <v>0</v>
      </c>
      <c r="H148" s="154">
        <v>0</v>
      </c>
      <c r="I148" s="154">
        <v>0</v>
      </c>
      <c r="J148" s="154">
        <v>0</v>
      </c>
      <c r="K148" s="154">
        <v>0</v>
      </c>
      <c r="L148" s="154">
        <v>0</v>
      </c>
      <c r="M148" s="154">
        <v>0</v>
      </c>
      <c r="N148" s="154">
        <v>0</v>
      </c>
      <c r="O148" s="239" t="s">
        <v>166</v>
      </c>
      <c r="P148" s="164">
        <v>123</v>
      </c>
      <c r="Q148" s="164">
        <v>123</v>
      </c>
      <c r="R148" s="239"/>
      <c r="S148" s="58"/>
    </row>
    <row r="149" spans="1:19" ht="82.5" customHeight="1" thickBot="1" x14ac:dyDescent="0.3">
      <c r="A149" s="28"/>
      <c r="B149" s="48" t="s">
        <v>150</v>
      </c>
      <c r="C149" s="272"/>
      <c r="D149" s="273"/>
      <c r="E149" s="273"/>
      <c r="F149" s="273"/>
      <c r="G149" s="273"/>
      <c r="H149" s="273"/>
      <c r="I149" s="273"/>
      <c r="J149" s="273"/>
      <c r="K149" s="273"/>
      <c r="L149" s="273"/>
      <c r="M149" s="273"/>
      <c r="N149" s="273"/>
      <c r="O149" s="273"/>
      <c r="P149" s="273"/>
      <c r="Q149" s="273"/>
      <c r="R149" s="273"/>
      <c r="S149" s="274"/>
    </row>
    <row r="150" spans="1:19" ht="68.25" customHeight="1" thickBot="1" x14ac:dyDescent="0.3">
      <c r="A150" s="28" t="s">
        <v>232</v>
      </c>
      <c r="B150" s="28" t="s">
        <v>233</v>
      </c>
      <c r="C150" s="236" t="s">
        <v>63</v>
      </c>
      <c r="D150" s="101">
        <v>5830.2</v>
      </c>
      <c r="E150" s="165">
        <v>5830.2</v>
      </c>
      <c r="F150" s="115">
        <f>SUM(E150/D150)*100</f>
        <v>100</v>
      </c>
      <c r="G150" s="165">
        <v>0</v>
      </c>
      <c r="H150" s="101">
        <v>0</v>
      </c>
      <c r="I150" s="165">
        <v>5830.2</v>
      </c>
      <c r="J150" s="101">
        <v>5830.2</v>
      </c>
      <c r="K150" s="165">
        <v>0</v>
      </c>
      <c r="L150" s="101">
        <v>0</v>
      </c>
      <c r="M150" s="165">
        <v>0</v>
      </c>
      <c r="N150" s="101">
        <v>0</v>
      </c>
      <c r="O150" s="235" t="s">
        <v>234</v>
      </c>
      <c r="P150" s="166">
        <v>578</v>
      </c>
      <c r="Q150" s="167">
        <v>580</v>
      </c>
      <c r="R150" s="218"/>
      <c r="S150" s="235"/>
    </row>
    <row r="151" spans="1:19" ht="80.25" customHeight="1" thickBot="1" x14ac:dyDescent="0.3">
      <c r="A151" s="221"/>
      <c r="B151" s="25" t="s">
        <v>150</v>
      </c>
      <c r="C151" s="269"/>
      <c r="D151" s="270"/>
      <c r="E151" s="270"/>
      <c r="F151" s="270"/>
      <c r="G151" s="270"/>
      <c r="H151" s="270"/>
      <c r="I151" s="270"/>
      <c r="J151" s="270"/>
      <c r="K151" s="270"/>
      <c r="L151" s="270"/>
      <c r="M151" s="270"/>
      <c r="N151" s="270"/>
      <c r="O151" s="270"/>
      <c r="P151" s="270"/>
      <c r="Q151" s="270"/>
      <c r="R151" s="270"/>
      <c r="S151" s="271"/>
    </row>
    <row r="152" spans="1:19" ht="68.25" customHeight="1" thickBot="1" x14ac:dyDescent="0.3">
      <c r="A152" s="121" t="s">
        <v>190</v>
      </c>
      <c r="B152" s="27" t="s">
        <v>105</v>
      </c>
      <c r="C152" s="206" t="s">
        <v>63</v>
      </c>
      <c r="D152" s="168">
        <v>67.900000000000006</v>
      </c>
      <c r="E152" s="168">
        <v>67.900000000000006</v>
      </c>
      <c r="F152" s="168">
        <v>100</v>
      </c>
      <c r="G152" s="168">
        <v>0</v>
      </c>
      <c r="H152" s="168">
        <v>0</v>
      </c>
      <c r="I152" s="168">
        <v>67.900000000000006</v>
      </c>
      <c r="J152" s="168">
        <v>67.900000000000006</v>
      </c>
      <c r="K152" s="168">
        <v>0</v>
      </c>
      <c r="L152" s="168">
        <v>0</v>
      </c>
      <c r="M152" s="168">
        <v>0</v>
      </c>
      <c r="N152" s="168">
        <v>0</v>
      </c>
      <c r="O152" s="219"/>
      <c r="P152" s="169"/>
      <c r="Q152" s="219"/>
      <c r="R152" s="235"/>
      <c r="S152" s="219"/>
    </row>
    <row r="153" spans="1:19" ht="78.75" customHeight="1" thickBot="1" x14ac:dyDescent="0.3">
      <c r="A153" s="228" t="s">
        <v>191</v>
      </c>
      <c r="B153" s="228" t="s">
        <v>176</v>
      </c>
      <c r="C153" s="206" t="s">
        <v>63</v>
      </c>
      <c r="D153" s="170">
        <v>67.900000000000006</v>
      </c>
      <c r="E153" s="170">
        <v>67.900000000000006</v>
      </c>
      <c r="F153" s="170">
        <v>100</v>
      </c>
      <c r="G153" s="170">
        <v>0</v>
      </c>
      <c r="H153" s="170">
        <v>0</v>
      </c>
      <c r="I153" s="170">
        <v>67.900000000000006</v>
      </c>
      <c r="J153" s="170">
        <v>67.900000000000006</v>
      </c>
      <c r="K153" s="170">
        <v>0</v>
      </c>
      <c r="L153" s="170">
        <v>0</v>
      </c>
      <c r="M153" s="170">
        <v>0</v>
      </c>
      <c r="N153" s="170">
        <v>0</v>
      </c>
      <c r="O153" s="228" t="s">
        <v>301</v>
      </c>
      <c r="P153" s="164">
        <v>2</v>
      </c>
      <c r="Q153" s="203">
        <v>2</v>
      </c>
      <c r="R153" s="28" t="s">
        <v>356</v>
      </c>
      <c r="S153" s="195"/>
    </row>
    <row r="154" spans="1:19" ht="83.25" customHeight="1" thickBot="1" x14ac:dyDescent="0.3">
      <c r="A154" s="228"/>
      <c r="B154" s="196" t="s">
        <v>150</v>
      </c>
      <c r="C154" s="239"/>
      <c r="D154" s="191"/>
      <c r="E154" s="191"/>
      <c r="F154" s="170"/>
      <c r="G154" s="191"/>
      <c r="H154" s="191"/>
      <c r="I154" s="191"/>
      <c r="J154" s="191"/>
      <c r="K154" s="191"/>
      <c r="L154" s="191"/>
      <c r="M154" s="191"/>
      <c r="N154" s="191"/>
      <c r="O154" s="192"/>
      <c r="P154" s="193"/>
      <c r="Q154" s="194"/>
      <c r="R154" s="239"/>
      <c r="S154" s="195"/>
    </row>
    <row r="155" spans="1:19" ht="111.75" customHeight="1" thickBot="1" x14ac:dyDescent="0.3">
      <c r="A155" s="206" t="s">
        <v>74</v>
      </c>
      <c r="B155" s="206" t="s">
        <v>53</v>
      </c>
      <c r="C155" s="239"/>
      <c r="D155" s="68">
        <f>SUM(D156+D160)</f>
        <v>48972.4</v>
      </c>
      <c r="E155" s="68">
        <f>SUM(E156+E160)</f>
        <v>48967.9</v>
      </c>
      <c r="F155" s="67">
        <f>SUM(E155/D155)*100</f>
        <v>99.990811150770639</v>
      </c>
      <c r="G155" s="68">
        <f t="shared" ref="G155:N155" si="10">SUM(G156+G158+G160)</f>
        <v>0</v>
      </c>
      <c r="H155" s="68">
        <f t="shared" si="10"/>
        <v>0</v>
      </c>
      <c r="I155" s="68">
        <f>SUM(I156+I160)</f>
        <v>48972.4</v>
      </c>
      <c r="J155" s="68">
        <f>SUM(J156+J160)</f>
        <v>48967.9</v>
      </c>
      <c r="K155" s="68">
        <f t="shared" si="10"/>
        <v>0</v>
      </c>
      <c r="L155" s="68">
        <f t="shared" si="10"/>
        <v>0</v>
      </c>
      <c r="M155" s="68">
        <f t="shared" si="10"/>
        <v>0</v>
      </c>
      <c r="N155" s="68">
        <f t="shared" si="10"/>
        <v>0</v>
      </c>
      <c r="O155" s="40"/>
      <c r="P155" s="40"/>
      <c r="Q155" s="26"/>
      <c r="R155" s="33"/>
      <c r="S155" s="58"/>
    </row>
    <row r="156" spans="1:19" ht="212.25" customHeight="1" thickBot="1" x14ac:dyDescent="0.3">
      <c r="A156" s="221" t="s">
        <v>132</v>
      </c>
      <c r="B156" s="28" t="s">
        <v>71</v>
      </c>
      <c r="C156" s="239" t="s">
        <v>63</v>
      </c>
      <c r="D156" s="154">
        <v>48872.4</v>
      </c>
      <c r="E156" s="154">
        <v>48868</v>
      </c>
      <c r="F156" s="66">
        <f>SUM(E156/D156)*100</f>
        <v>99.990996963521326</v>
      </c>
      <c r="G156" s="154">
        <v>0</v>
      </c>
      <c r="H156" s="154">
        <v>0</v>
      </c>
      <c r="I156" s="154">
        <v>48872.4</v>
      </c>
      <c r="J156" s="154">
        <v>48868</v>
      </c>
      <c r="K156" s="154">
        <v>0</v>
      </c>
      <c r="L156" s="154">
        <v>0</v>
      </c>
      <c r="M156" s="154">
        <v>0</v>
      </c>
      <c r="N156" s="154">
        <v>0</v>
      </c>
      <c r="O156" s="239" t="s">
        <v>167</v>
      </c>
      <c r="P156" s="72">
        <v>100</v>
      </c>
      <c r="Q156" s="31">
        <v>100</v>
      </c>
      <c r="R156" s="28" t="s">
        <v>320</v>
      </c>
      <c r="S156" s="239"/>
    </row>
    <row r="157" spans="1:19" ht="78" customHeight="1" thickBot="1" x14ac:dyDescent="0.3">
      <c r="A157" s="221"/>
      <c r="B157" s="32" t="s">
        <v>150</v>
      </c>
      <c r="C157" s="263"/>
      <c r="D157" s="264"/>
      <c r="E157" s="264"/>
      <c r="F157" s="264"/>
      <c r="G157" s="264"/>
      <c r="H157" s="264"/>
      <c r="I157" s="264"/>
      <c r="J157" s="264"/>
      <c r="K157" s="264"/>
      <c r="L157" s="264"/>
      <c r="M157" s="264"/>
      <c r="N157" s="264"/>
      <c r="O157" s="264"/>
      <c r="P157" s="264"/>
      <c r="Q157" s="264"/>
      <c r="R157" s="264"/>
      <c r="S157" s="265"/>
    </row>
    <row r="158" spans="1:19" ht="90" customHeight="1" thickBot="1" x14ac:dyDescent="0.3">
      <c r="A158" s="28" t="s">
        <v>133</v>
      </c>
      <c r="B158" s="213" t="s">
        <v>54</v>
      </c>
      <c r="C158" s="213" t="s">
        <v>63</v>
      </c>
      <c r="D158" s="42">
        <v>0</v>
      </c>
      <c r="E158" s="42">
        <v>0</v>
      </c>
      <c r="F158" s="42">
        <v>0</v>
      </c>
      <c r="G158" s="42">
        <v>0</v>
      </c>
      <c r="H158" s="42">
        <v>0</v>
      </c>
      <c r="I158" s="42">
        <v>0</v>
      </c>
      <c r="J158" s="42">
        <v>0</v>
      </c>
      <c r="K158" s="42">
        <v>0</v>
      </c>
      <c r="L158" s="42">
        <v>0</v>
      </c>
      <c r="M158" s="42">
        <v>0</v>
      </c>
      <c r="N158" s="42">
        <v>0</v>
      </c>
      <c r="O158" s="239" t="s">
        <v>168</v>
      </c>
      <c r="P158" s="49">
        <v>30</v>
      </c>
      <c r="Q158" s="38">
        <v>30</v>
      </c>
      <c r="R158" s="223"/>
      <c r="S158" s="42"/>
    </row>
    <row r="159" spans="1:19" ht="82.5" customHeight="1" thickBot="1" x14ac:dyDescent="0.3">
      <c r="A159" s="28"/>
      <c r="B159" s="32" t="s">
        <v>150</v>
      </c>
      <c r="C159" s="269"/>
      <c r="D159" s="270"/>
      <c r="E159" s="270"/>
      <c r="F159" s="270"/>
      <c r="G159" s="270"/>
      <c r="H159" s="270"/>
      <c r="I159" s="270"/>
      <c r="J159" s="270"/>
      <c r="K159" s="270"/>
      <c r="L159" s="270"/>
      <c r="M159" s="270"/>
      <c r="N159" s="270"/>
      <c r="O159" s="270"/>
      <c r="P159" s="270"/>
      <c r="Q159" s="270"/>
      <c r="R159" s="270"/>
      <c r="S159" s="271"/>
    </row>
    <row r="160" spans="1:19" ht="108.75" customHeight="1" thickBot="1" x14ac:dyDescent="0.3">
      <c r="A160" s="28" t="s">
        <v>147</v>
      </c>
      <c r="B160" s="213" t="s">
        <v>148</v>
      </c>
      <c r="C160" s="213" t="s">
        <v>63</v>
      </c>
      <c r="D160" s="154">
        <v>100</v>
      </c>
      <c r="E160" s="154">
        <v>99.9</v>
      </c>
      <c r="F160" s="154">
        <v>99.9</v>
      </c>
      <c r="G160" s="154">
        <v>0</v>
      </c>
      <c r="H160" s="154">
        <v>0</v>
      </c>
      <c r="I160" s="154">
        <v>100</v>
      </c>
      <c r="J160" s="154">
        <v>99.9</v>
      </c>
      <c r="K160" s="154">
        <v>0</v>
      </c>
      <c r="L160" s="154">
        <v>0</v>
      </c>
      <c r="M160" s="154">
        <v>0</v>
      </c>
      <c r="N160" s="154">
        <v>0</v>
      </c>
      <c r="O160" s="239" t="s">
        <v>169</v>
      </c>
      <c r="P160" s="47">
        <v>20</v>
      </c>
      <c r="Q160" s="40">
        <v>50</v>
      </c>
      <c r="R160" s="28" t="s">
        <v>319</v>
      </c>
      <c r="S160" s="58"/>
    </row>
    <row r="161" spans="1:26" ht="79.5" customHeight="1" thickBot="1" x14ac:dyDescent="0.3">
      <c r="A161" s="28"/>
      <c r="B161" s="32" t="s">
        <v>150</v>
      </c>
      <c r="C161" s="272"/>
      <c r="D161" s="273"/>
      <c r="E161" s="273"/>
      <c r="F161" s="273"/>
      <c r="G161" s="273"/>
      <c r="H161" s="273"/>
      <c r="I161" s="273"/>
      <c r="J161" s="273"/>
      <c r="K161" s="273"/>
      <c r="L161" s="273"/>
      <c r="M161" s="273"/>
      <c r="N161" s="273"/>
      <c r="O161" s="273"/>
      <c r="P161" s="273"/>
      <c r="Q161" s="273"/>
      <c r="R161" s="273"/>
      <c r="S161" s="274"/>
    </row>
    <row r="162" spans="1:26" ht="136.5" customHeight="1" thickBot="1" x14ac:dyDescent="0.3">
      <c r="A162" s="28" t="s">
        <v>55</v>
      </c>
      <c r="B162" s="223" t="s">
        <v>72</v>
      </c>
      <c r="C162" s="43"/>
      <c r="D162" s="95">
        <v>0</v>
      </c>
      <c r="E162" s="95">
        <v>0</v>
      </c>
      <c r="F162" s="95">
        <v>0</v>
      </c>
      <c r="G162" s="95">
        <v>0</v>
      </c>
      <c r="H162" s="95">
        <v>0</v>
      </c>
      <c r="I162" s="95">
        <v>0</v>
      </c>
      <c r="J162" s="95">
        <v>0</v>
      </c>
      <c r="K162" s="95">
        <v>0</v>
      </c>
      <c r="L162" s="95">
        <v>0</v>
      </c>
      <c r="M162" s="95">
        <v>0</v>
      </c>
      <c r="N162" s="95">
        <v>0</v>
      </c>
      <c r="O162" s="43" t="s">
        <v>90</v>
      </c>
      <c r="P162" s="43" t="s">
        <v>90</v>
      </c>
      <c r="Q162" s="43" t="s">
        <v>90</v>
      </c>
      <c r="R162" s="239"/>
      <c r="S162" s="58"/>
    </row>
    <row r="163" spans="1:26" ht="78.75" customHeight="1" thickBot="1" x14ac:dyDescent="0.3">
      <c r="A163" s="28" t="s">
        <v>134</v>
      </c>
      <c r="B163" s="223" t="s">
        <v>73</v>
      </c>
      <c r="C163" s="43" t="s">
        <v>63</v>
      </c>
      <c r="D163" s="95">
        <v>0</v>
      </c>
      <c r="E163" s="95">
        <v>0</v>
      </c>
      <c r="F163" s="95">
        <v>0</v>
      </c>
      <c r="G163" s="95">
        <v>0</v>
      </c>
      <c r="H163" s="95">
        <v>0</v>
      </c>
      <c r="I163" s="95">
        <v>0</v>
      </c>
      <c r="J163" s="95">
        <v>0</v>
      </c>
      <c r="K163" s="95">
        <v>0</v>
      </c>
      <c r="L163" s="95">
        <v>0</v>
      </c>
      <c r="M163" s="95">
        <v>0</v>
      </c>
      <c r="N163" s="95">
        <v>0</v>
      </c>
      <c r="O163" s="223" t="s">
        <v>235</v>
      </c>
      <c r="P163" s="44">
        <v>5</v>
      </c>
      <c r="Q163" s="40">
        <v>20</v>
      </c>
      <c r="R163" s="239"/>
      <c r="S163" s="58"/>
    </row>
    <row r="164" spans="1:26" ht="81.75" customHeight="1" thickBot="1" x14ac:dyDescent="0.3">
      <c r="A164" s="221"/>
      <c r="B164" s="29" t="s">
        <v>150</v>
      </c>
      <c r="C164" s="272"/>
      <c r="D164" s="273"/>
      <c r="E164" s="273"/>
      <c r="F164" s="273"/>
      <c r="G164" s="273"/>
      <c r="H164" s="273"/>
      <c r="I164" s="273"/>
      <c r="J164" s="273"/>
      <c r="K164" s="273"/>
      <c r="L164" s="273"/>
      <c r="M164" s="273"/>
      <c r="N164" s="273"/>
      <c r="O164" s="273"/>
      <c r="P164" s="273"/>
      <c r="Q164" s="273"/>
      <c r="R164" s="273"/>
      <c r="S164" s="274"/>
    </row>
    <row r="165" spans="1:26" ht="56.25" customHeight="1" thickBot="1" x14ac:dyDescent="0.3">
      <c r="A165" s="221" t="s">
        <v>135</v>
      </c>
      <c r="B165" s="28" t="s">
        <v>104</v>
      </c>
      <c r="C165" s="43" t="s">
        <v>63</v>
      </c>
      <c r="D165" s="68">
        <v>0</v>
      </c>
      <c r="E165" s="68">
        <v>0</v>
      </c>
      <c r="F165" s="68">
        <v>0</v>
      </c>
      <c r="G165" s="68">
        <v>0</v>
      </c>
      <c r="H165" s="68">
        <v>0</v>
      </c>
      <c r="I165" s="68">
        <v>0</v>
      </c>
      <c r="J165" s="68">
        <v>0</v>
      </c>
      <c r="K165" s="68">
        <v>0</v>
      </c>
      <c r="L165" s="68">
        <v>0</v>
      </c>
      <c r="M165" s="68">
        <v>0</v>
      </c>
      <c r="N165" s="68">
        <v>0</v>
      </c>
      <c r="O165" s="213" t="s">
        <v>90</v>
      </c>
      <c r="P165" s="45"/>
      <c r="Q165" s="43"/>
      <c r="R165" s="46"/>
      <c r="S165" s="58"/>
    </row>
    <row r="166" spans="1:26" ht="60.75" customHeight="1" thickBot="1" x14ac:dyDescent="0.3">
      <c r="A166" s="221" t="s">
        <v>136</v>
      </c>
      <c r="B166" s="28" t="s">
        <v>137</v>
      </c>
      <c r="C166" s="43" t="s">
        <v>63</v>
      </c>
      <c r="D166" s="154">
        <v>0</v>
      </c>
      <c r="E166" s="154">
        <v>0</v>
      </c>
      <c r="F166" s="154">
        <v>0</v>
      </c>
      <c r="G166" s="154">
        <v>0</v>
      </c>
      <c r="H166" s="154">
        <v>0</v>
      </c>
      <c r="I166" s="154">
        <v>0</v>
      </c>
      <c r="J166" s="154">
        <v>0</v>
      </c>
      <c r="K166" s="154">
        <v>0</v>
      </c>
      <c r="L166" s="154">
        <v>0</v>
      </c>
      <c r="M166" s="154">
        <v>0</v>
      </c>
      <c r="N166" s="154">
        <v>0</v>
      </c>
      <c r="O166" s="223" t="s">
        <v>236</v>
      </c>
      <c r="P166" s="47">
        <v>50</v>
      </c>
      <c r="Q166" s="40">
        <v>96</v>
      </c>
      <c r="R166" s="239"/>
      <c r="S166" s="58"/>
    </row>
    <row r="167" spans="1:26" ht="81" customHeight="1" thickBot="1" x14ac:dyDescent="0.3">
      <c r="A167" s="28"/>
      <c r="B167" s="48" t="s">
        <v>150</v>
      </c>
      <c r="C167" s="311"/>
      <c r="D167" s="312"/>
      <c r="E167" s="312"/>
      <c r="F167" s="312"/>
      <c r="G167" s="312"/>
      <c r="H167" s="312"/>
      <c r="I167" s="312"/>
      <c r="J167" s="312"/>
      <c r="K167" s="312"/>
      <c r="L167" s="312"/>
      <c r="M167" s="312"/>
      <c r="N167" s="312"/>
      <c r="O167" s="312"/>
      <c r="P167" s="312"/>
      <c r="Q167" s="312"/>
      <c r="R167" s="312"/>
      <c r="S167" s="313"/>
    </row>
    <row r="168" spans="1:26" ht="69.75" customHeight="1" thickBot="1" x14ac:dyDescent="0.3">
      <c r="A168" s="221" t="s">
        <v>62</v>
      </c>
      <c r="B168" s="28" t="s">
        <v>61</v>
      </c>
      <c r="C168" s="213"/>
      <c r="D168" s="171">
        <f>SUM(D169+D171+D173)</f>
        <v>23576.2</v>
      </c>
      <c r="E168" s="171">
        <f>SUM(E169+E171+E173)</f>
        <v>23576.2</v>
      </c>
      <c r="F168" s="67">
        <f>SUM(E168/D168)*100</f>
        <v>100</v>
      </c>
      <c r="G168" s="171">
        <f t="shared" ref="G168:N168" si="11">SUM(G169+G171+G173)</f>
        <v>21690.1</v>
      </c>
      <c r="H168" s="171">
        <f t="shared" si="11"/>
        <v>21690.1</v>
      </c>
      <c r="I168" s="171">
        <f t="shared" si="11"/>
        <v>1886.1000000000001</v>
      </c>
      <c r="J168" s="171">
        <f t="shared" si="11"/>
        <v>1886.1000000000001</v>
      </c>
      <c r="K168" s="171">
        <f t="shared" si="11"/>
        <v>0</v>
      </c>
      <c r="L168" s="171">
        <f t="shared" si="11"/>
        <v>0</v>
      </c>
      <c r="M168" s="171">
        <f t="shared" si="11"/>
        <v>0</v>
      </c>
      <c r="N168" s="171">
        <f t="shared" si="11"/>
        <v>0</v>
      </c>
      <c r="O168" s="160"/>
      <c r="P168" s="49"/>
      <c r="Q168" s="38"/>
      <c r="R168" s="172"/>
      <c r="S168" s="42"/>
    </row>
    <row r="169" spans="1:26" ht="135.75" customHeight="1" thickBot="1" x14ac:dyDescent="0.3">
      <c r="A169" s="221" t="s">
        <v>138</v>
      </c>
      <c r="B169" s="28" t="s">
        <v>139</v>
      </c>
      <c r="C169" s="236" t="s">
        <v>63</v>
      </c>
      <c r="D169" s="93">
        <v>19617.5</v>
      </c>
      <c r="E169" s="93">
        <v>19617.5</v>
      </c>
      <c r="F169" s="66">
        <f>SUM(E169/D169)*100</f>
        <v>100</v>
      </c>
      <c r="G169" s="93">
        <v>18048.099999999999</v>
      </c>
      <c r="H169" s="93">
        <v>18048.099999999999</v>
      </c>
      <c r="I169" s="93">
        <v>1569.4</v>
      </c>
      <c r="J169" s="93">
        <v>1569.4</v>
      </c>
      <c r="K169" s="93">
        <v>0</v>
      </c>
      <c r="L169" s="93">
        <v>0</v>
      </c>
      <c r="M169" s="93">
        <v>0</v>
      </c>
      <c r="N169" s="93">
        <v>0</v>
      </c>
      <c r="O169" s="204" t="s">
        <v>170</v>
      </c>
      <c r="P169" s="50">
        <v>104</v>
      </c>
      <c r="Q169" s="50">
        <v>104</v>
      </c>
      <c r="R169" s="51" t="s">
        <v>360</v>
      </c>
      <c r="S169" s="52"/>
      <c r="T169" s="3"/>
      <c r="U169" s="13"/>
      <c r="V169" s="13"/>
      <c r="W169" s="13"/>
      <c r="X169" s="3"/>
      <c r="Y169" s="3"/>
      <c r="Z169" s="3"/>
    </row>
    <row r="170" spans="1:26" ht="83.25" customHeight="1" thickBot="1" x14ac:dyDescent="0.3">
      <c r="A170" s="237"/>
      <c r="B170" s="32" t="s">
        <v>150</v>
      </c>
      <c r="C170" s="269"/>
      <c r="D170" s="270"/>
      <c r="E170" s="270"/>
      <c r="F170" s="270"/>
      <c r="G170" s="270"/>
      <c r="H170" s="270"/>
      <c r="I170" s="270"/>
      <c r="J170" s="270"/>
      <c r="K170" s="270"/>
      <c r="L170" s="270"/>
      <c r="M170" s="270"/>
      <c r="N170" s="270"/>
      <c r="O170" s="270"/>
      <c r="P170" s="270"/>
      <c r="Q170" s="270"/>
      <c r="R170" s="270"/>
      <c r="S170" s="271"/>
      <c r="U170" s="13"/>
      <c r="V170" s="13"/>
      <c r="W170" s="13"/>
    </row>
    <row r="171" spans="1:26" ht="105.75" customHeight="1" thickBot="1" x14ac:dyDescent="0.3">
      <c r="A171" s="28" t="s">
        <v>140</v>
      </c>
      <c r="B171" s="28" t="s">
        <v>85</v>
      </c>
      <c r="C171" s="204" t="s">
        <v>63</v>
      </c>
      <c r="D171" s="93">
        <v>1554.2</v>
      </c>
      <c r="E171" s="93">
        <f>SUM(H171+J171)</f>
        <v>1554.2</v>
      </c>
      <c r="F171" s="66">
        <f>SUM(E171/D171)*100</f>
        <v>100</v>
      </c>
      <c r="G171" s="208">
        <v>1429.9</v>
      </c>
      <c r="H171" s="208">
        <v>1429.9</v>
      </c>
      <c r="I171" s="208">
        <v>124.3</v>
      </c>
      <c r="J171" s="208">
        <v>124.3</v>
      </c>
      <c r="K171" s="208">
        <v>0</v>
      </c>
      <c r="L171" s="208">
        <v>0</v>
      </c>
      <c r="M171" s="208">
        <v>0</v>
      </c>
      <c r="N171" s="208">
        <v>0</v>
      </c>
      <c r="O171" s="204" t="s">
        <v>337</v>
      </c>
      <c r="P171" s="50">
        <v>11000</v>
      </c>
      <c r="Q171" s="50">
        <v>32576</v>
      </c>
      <c r="R171" s="51" t="s">
        <v>371</v>
      </c>
      <c r="S171" s="53"/>
    </row>
    <row r="172" spans="1:26" ht="84.75" customHeight="1" thickBot="1" x14ac:dyDescent="0.3">
      <c r="A172" s="205"/>
      <c r="B172" s="32" t="s">
        <v>150</v>
      </c>
      <c r="C172" s="292"/>
      <c r="D172" s="293"/>
      <c r="E172" s="293"/>
      <c r="F172" s="293"/>
      <c r="G172" s="293"/>
      <c r="H172" s="293"/>
      <c r="I172" s="293"/>
      <c r="J172" s="293"/>
      <c r="K172" s="293"/>
      <c r="L172" s="293"/>
      <c r="M172" s="293"/>
      <c r="N172" s="293"/>
      <c r="O172" s="293"/>
      <c r="P172" s="293"/>
      <c r="Q172" s="293"/>
      <c r="R172" s="293"/>
      <c r="S172" s="294"/>
    </row>
    <row r="173" spans="1:26" ht="51" customHeight="1" thickBot="1" x14ac:dyDescent="0.3">
      <c r="A173" s="256" t="s">
        <v>141</v>
      </c>
      <c r="B173" s="256" t="s">
        <v>80</v>
      </c>
      <c r="C173" s="256" t="s">
        <v>63</v>
      </c>
      <c r="D173" s="277">
        <v>2404.5</v>
      </c>
      <c r="E173" s="277">
        <v>2404.5</v>
      </c>
      <c r="F173" s="277">
        <f>SUM(E173/D173)*100</f>
        <v>100</v>
      </c>
      <c r="G173" s="277">
        <v>2212.1</v>
      </c>
      <c r="H173" s="277">
        <v>2212.1</v>
      </c>
      <c r="I173" s="277">
        <v>192.4</v>
      </c>
      <c r="J173" s="277">
        <v>192.4</v>
      </c>
      <c r="K173" s="277">
        <v>0</v>
      </c>
      <c r="L173" s="277">
        <v>0</v>
      </c>
      <c r="M173" s="277">
        <v>0</v>
      </c>
      <c r="N173" s="277">
        <v>0</v>
      </c>
      <c r="O173" s="223" t="s">
        <v>338</v>
      </c>
      <c r="P173" s="47">
        <v>40000</v>
      </c>
      <c r="Q173" s="47">
        <v>52385</v>
      </c>
      <c r="R173" s="256" t="s">
        <v>372</v>
      </c>
      <c r="S173" s="275"/>
    </row>
    <row r="174" spans="1:26" ht="90.75" customHeight="1" thickBot="1" x14ac:dyDescent="0.3">
      <c r="A174" s="291"/>
      <c r="B174" s="291"/>
      <c r="C174" s="291"/>
      <c r="D174" s="278"/>
      <c r="E174" s="278"/>
      <c r="F174" s="278"/>
      <c r="G174" s="278"/>
      <c r="H174" s="278"/>
      <c r="I174" s="278"/>
      <c r="J174" s="278"/>
      <c r="K174" s="278"/>
      <c r="L174" s="278"/>
      <c r="M174" s="278"/>
      <c r="N174" s="278"/>
      <c r="O174" s="43" t="s">
        <v>189</v>
      </c>
      <c r="P174" s="47">
        <v>1</v>
      </c>
      <c r="Q174" s="40">
        <v>1</v>
      </c>
      <c r="R174" s="291"/>
      <c r="S174" s="276"/>
    </row>
    <row r="175" spans="1:26" ht="68.25" customHeight="1" thickBot="1" x14ac:dyDescent="0.3">
      <c r="A175" s="291"/>
      <c r="B175" s="291"/>
      <c r="C175" s="291"/>
      <c r="D175" s="282"/>
      <c r="E175" s="282"/>
      <c r="F175" s="282"/>
      <c r="G175" s="282"/>
      <c r="H175" s="282"/>
      <c r="I175" s="282"/>
      <c r="J175" s="282"/>
      <c r="K175" s="282"/>
      <c r="L175" s="282"/>
      <c r="M175" s="282"/>
      <c r="N175" s="282"/>
      <c r="O175" s="51" t="s">
        <v>309</v>
      </c>
      <c r="P175" s="54">
        <v>1</v>
      </c>
      <c r="Q175" s="55">
        <v>1</v>
      </c>
      <c r="R175" s="257"/>
      <c r="S175" s="276"/>
    </row>
    <row r="176" spans="1:26" ht="99" customHeight="1" thickBot="1" x14ac:dyDescent="0.3">
      <c r="A176" s="28"/>
      <c r="B176" s="197" t="s">
        <v>150</v>
      </c>
      <c r="C176" s="263"/>
      <c r="D176" s="264"/>
      <c r="E176" s="264"/>
      <c r="F176" s="264"/>
      <c r="G176" s="264"/>
      <c r="H176" s="264"/>
      <c r="I176" s="264"/>
      <c r="J176" s="264"/>
      <c r="K176" s="264"/>
      <c r="L176" s="264"/>
      <c r="M176" s="264"/>
      <c r="N176" s="264"/>
      <c r="O176" s="264"/>
      <c r="P176" s="264"/>
      <c r="Q176" s="264"/>
      <c r="R176" s="264"/>
      <c r="S176" s="265"/>
    </row>
    <row r="177" spans="1:19" ht="54" customHeight="1" thickBot="1" x14ac:dyDescent="0.3">
      <c r="A177" s="28" t="s">
        <v>182</v>
      </c>
      <c r="B177" s="28" t="s">
        <v>181</v>
      </c>
      <c r="C177" s="221" t="s">
        <v>63</v>
      </c>
      <c r="D177" s="114">
        <f>SUM(D178+D180)</f>
        <v>27273.08</v>
      </c>
      <c r="E177" s="114">
        <f>SUM(E178+E180)</f>
        <v>27273.040000000001</v>
      </c>
      <c r="F177" s="114">
        <v>100</v>
      </c>
      <c r="G177" s="114">
        <f>SUM(G178+G180)</f>
        <v>25091.200000000001</v>
      </c>
      <c r="H177" s="114">
        <f>SUM(H178+H180)</f>
        <v>25091.200000000001</v>
      </c>
      <c r="I177" s="114">
        <f>SUM(I178+I180)</f>
        <v>2181.84</v>
      </c>
      <c r="J177" s="114">
        <f>SUM(J178+J180)</f>
        <v>2181.84</v>
      </c>
      <c r="K177" s="114">
        <f>SUM(K178)</f>
        <v>0</v>
      </c>
      <c r="L177" s="114">
        <f>SUM(L178)</f>
        <v>0</v>
      </c>
      <c r="M177" s="114">
        <f>SUM(M178)</f>
        <v>0</v>
      </c>
      <c r="N177" s="114">
        <f>SUM(N178)</f>
        <v>0</v>
      </c>
      <c r="O177" s="27" t="s">
        <v>90</v>
      </c>
      <c r="P177" s="212" t="s">
        <v>90</v>
      </c>
      <c r="Q177" s="211" t="s">
        <v>90</v>
      </c>
      <c r="R177" s="173"/>
      <c r="S177" s="217"/>
    </row>
    <row r="178" spans="1:19" ht="112.5" customHeight="1" thickBot="1" x14ac:dyDescent="0.3">
      <c r="A178" s="206" t="s">
        <v>238</v>
      </c>
      <c r="B178" s="28" t="s">
        <v>237</v>
      </c>
      <c r="C178" s="237" t="s">
        <v>63</v>
      </c>
      <c r="D178" s="101">
        <v>13246.44</v>
      </c>
      <c r="E178" s="174">
        <f>SUM(H178+J178)</f>
        <v>13246.400000000001</v>
      </c>
      <c r="F178" s="165">
        <v>100</v>
      </c>
      <c r="G178" s="174">
        <v>12186.7</v>
      </c>
      <c r="H178" s="165">
        <v>12186.7</v>
      </c>
      <c r="I178" s="174">
        <v>1059.7</v>
      </c>
      <c r="J178" s="174">
        <v>1059.7</v>
      </c>
      <c r="K178" s="175">
        <v>0</v>
      </c>
      <c r="L178" s="176">
        <v>0</v>
      </c>
      <c r="M178" s="174">
        <v>0</v>
      </c>
      <c r="N178" s="165">
        <v>0</v>
      </c>
      <c r="O178" s="177" t="s">
        <v>239</v>
      </c>
      <c r="P178" s="54" t="s">
        <v>339</v>
      </c>
      <c r="Q178" s="54" t="s">
        <v>339</v>
      </c>
      <c r="R178" s="204" t="s">
        <v>295</v>
      </c>
      <c r="S178" s="178"/>
    </row>
    <row r="179" spans="1:19" ht="85.5" customHeight="1" thickBot="1" x14ac:dyDescent="0.3">
      <c r="A179" s="206"/>
      <c r="B179" s="25" t="s">
        <v>150</v>
      </c>
      <c r="C179" s="292"/>
      <c r="D179" s="293"/>
      <c r="E179" s="293"/>
      <c r="F179" s="293"/>
      <c r="G179" s="293"/>
      <c r="H179" s="293"/>
      <c r="I179" s="293"/>
      <c r="J179" s="293"/>
      <c r="K179" s="293"/>
      <c r="L179" s="293"/>
      <c r="M179" s="293"/>
      <c r="N179" s="293"/>
      <c r="O179" s="293"/>
      <c r="P179" s="293"/>
      <c r="Q179" s="293"/>
      <c r="R179" s="293"/>
      <c r="S179" s="294"/>
    </row>
    <row r="180" spans="1:19" ht="78.75" customHeight="1" thickBot="1" x14ac:dyDescent="0.3">
      <c r="A180" s="206" t="s">
        <v>254</v>
      </c>
      <c r="B180" s="65" t="s">
        <v>255</v>
      </c>
      <c r="C180" s="237" t="s">
        <v>63</v>
      </c>
      <c r="D180" s="101">
        <v>14026.64</v>
      </c>
      <c r="E180" s="174">
        <f>SUM(H180+J180)</f>
        <v>14026.64</v>
      </c>
      <c r="F180" s="165">
        <v>100</v>
      </c>
      <c r="G180" s="174">
        <v>12904.5</v>
      </c>
      <c r="H180" s="165">
        <v>12904.5</v>
      </c>
      <c r="I180" s="174">
        <v>1122.1400000000001</v>
      </c>
      <c r="J180" s="174">
        <v>1122.1400000000001</v>
      </c>
      <c r="K180" s="175">
        <v>0</v>
      </c>
      <c r="L180" s="176">
        <v>0</v>
      </c>
      <c r="M180" s="174">
        <v>0</v>
      </c>
      <c r="N180" s="165">
        <v>0</v>
      </c>
      <c r="O180" s="179" t="s">
        <v>280</v>
      </c>
      <c r="P180" s="54">
        <v>2</v>
      </c>
      <c r="Q180" s="54">
        <v>2</v>
      </c>
      <c r="R180" s="204" t="s">
        <v>296</v>
      </c>
      <c r="S180" s="178"/>
    </row>
    <row r="181" spans="1:19" ht="85.5" customHeight="1" thickBot="1" x14ac:dyDescent="0.3">
      <c r="A181" s="206"/>
      <c r="B181" s="25" t="s">
        <v>150</v>
      </c>
      <c r="C181" s="292"/>
      <c r="D181" s="293"/>
      <c r="E181" s="293"/>
      <c r="F181" s="293"/>
      <c r="G181" s="293"/>
      <c r="H181" s="293"/>
      <c r="I181" s="293"/>
      <c r="J181" s="293"/>
      <c r="K181" s="293"/>
      <c r="L181" s="293"/>
      <c r="M181" s="293"/>
      <c r="N181" s="293"/>
      <c r="O181" s="293"/>
      <c r="P181" s="293"/>
      <c r="Q181" s="293"/>
      <c r="R181" s="293"/>
      <c r="S181" s="294"/>
    </row>
    <row r="182" spans="1:19" ht="53.25" customHeight="1" thickBot="1" x14ac:dyDescent="0.3">
      <c r="A182" s="28" t="s">
        <v>142</v>
      </c>
      <c r="B182" s="239" t="s">
        <v>143</v>
      </c>
      <c r="C182" s="43"/>
      <c r="D182" s="162">
        <f>SUM(D183+D185+D187+D189+D191+D193+D198+D200)</f>
        <v>557387.98</v>
      </c>
      <c r="E182" s="162">
        <f>SUM(E183+E185+E187+E189+E191+E193+E198+E200)</f>
        <v>557387.57999999996</v>
      </c>
      <c r="F182" s="114">
        <f>SUM(E182/D182)*100</f>
        <v>99.999928236701479</v>
      </c>
      <c r="G182" s="162">
        <f>SUM(G183+G185+G187+G189+G191+G193+G198+G200)</f>
        <v>271122.39999999997</v>
      </c>
      <c r="H182" s="162">
        <f>SUM(H183+H185+H187+H189+H191+H193+H198+H200)</f>
        <v>271122.39999999997</v>
      </c>
      <c r="I182" s="162">
        <f>SUM(I183+I185+I187+I189+I191+I193+I198+I200)</f>
        <v>277692.28000000003</v>
      </c>
      <c r="J182" s="162">
        <f>SUM(J183+J185+J187+J189+J191+J193+J198+J200)</f>
        <v>277691.88000000006</v>
      </c>
      <c r="K182" s="162">
        <f>SUM(K183+K185+K187+K189+K191+K193)</f>
        <v>8573.2999999999993</v>
      </c>
      <c r="L182" s="162">
        <f>SUM(L183+L185+L187+L189+L193)</f>
        <v>8573.2999999999993</v>
      </c>
      <c r="M182" s="162">
        <f>SUM(M183+M185+M187+M189+M193)</f>
        <v>0</v>
      </c>
      <c r="N182" s="162">
        <f>SUM(N183+N185+N187+N189+N193)</f>
        <v>0</v>
      </c>
      <c r="O182" s="133"/>
      <c r="P182" s="56"/>
      <c r="Q182" s="57"/>
      <c r="R182" s="33"/>
      <c r="S182" s="58"/>
    </row>
    <row r="183" spans="1:19" ht="89.25" customHeight="1" thickBot="1" x14ac:dyDescent="0.3">
      <c r="A183" s="28" t="s">
        <v>144</v>
      </c>
      <c r="B183" s="239" t="s">
        <v>149</v>
      </c>
      <c r="C183" s="43" t="s">
        <v>81</v>
      </c>
      <c r="D183" s="95">
        <f>SUM(I183+K183)</f>
        <v>162977.79999999999</v>
      </c>
      <c r="E183" s="95">
        <f>SUM(J183+L183)</f>
        <v>162977.4</v>
      </c>
      <c r="F183" s="95">
        <f>SUM(E183/D183)*100</f>
        <v>99.999754567800039</v>
      </c>
      <c r="G183" s="95">
        <v>0</v>
      </c>
      <c r="H183" s="95">
        <v>0</v>
      </c>
      <c r="I183" s="95">
        <v>154828.9</v>
      </c>
      <c r="J183" s="95">
        <v>154828.5</v>
      </c>
      <c r="K183" s="95">
        <v>8148.9</v>
      </c>
      <c r="L183" s="95">
        <v>8148.9</v>
      </c>
      <c r="M183" s="95">
        <v>0</v>
      </c>
      <c r="N183" s="95">
        <v>0</v>
      </c>
      <c r="O183" s="239" t="s">
        <v>302</v>
      </c>
      <c r="P183" s="47">
        <v>7</v>
      </c>
      <c r="Q183" s="40">
        <v>7</v>
      </c>
      <c r="R183" s="58" t="s">
        <v>321</v>
      </c>
      <c r="S183" s="58"/>
    </row>
    <row r="184" spans="1:19" ht="78.75" customHeight="1" thickBot="1" x14ac:dyDescent="0.3">
      <c r="A184" s="221"/>
      <c r="B184" s="25" t="s">
        <v>150</v>
      </c>
      <c r="C184" s="269"/>
      <c r="D184" s="270"/>
      <c r="E184" s="270"/>
      <c r="F184" s="270"/>
      <c r="G184" s="270"/>
      <c r="H184" s="270"/>
      <c r="I184" s="270"/>
      <c r="J184" s="270"/>
      <c r="K184" s="270"/>
      <c r="L184" s="270"/>
      <c r="M184" s="270"/>
      <c r="N184" s="270"/>
      <c r="O184" s="270"/>
      <c r="P184" s="270"/>
      <c r="Q184" s="270"/>
      <c r="R184" s="270"/>
      <c r="S184" s="271"/>
    </row>
    <row r="185" spans="1:19" ht="126.75" customHeight="1" thickBot="1" x14ac:dyDescent="0.3">
      <c r="A185" s="221" t="s">
        <v>145</v>
      </c>
      <c r="B185" s="28" t="s">
        <v>146</v>
      </c>
      <c r="C185" s="27" t="s">
        <v>63</v>
      </c>
      <c r="D185" s="180">
        <v>0</v>
      </c>
      <c r="E185" s="181">
        <v>0</v>
      </c>
      <c r="F185" s="181">
        <v>0</v>
      </c>
      <c r="G185" s="181">
        <v>0</v>
      </c>
      <c r="H185" s="181">
        <v>0</v>
      </c>
      <c r="I185" s="181">
        <v>0</v>
      </c>
      <c r="J185" s="181">
        <v>0</v>
      </c>
      <c r="K185" s="181">
        <v>0</v>
      </c>
      <c r="L185" s="181">
        <v>0</v>
      </c>
      <c r="M185" s="181">
        <v>0</v>
      </c>
      <c r="N185" s="181">
        <v>0</v>
      </c>
      <c r="O185" s="239" t="s">
        <v>171</v>
      </c>
      <c r="P185" s="47">
        <v>1</v>
      </c>
      <c r="Q185" s="40">
        <v>3</v>
      </c>
      <c r="R185" s="58" t="s">
        <v>373</v>
      </c>
      <c r="S185" s="58"/>
    </row>
    <row r="186" spans="1:19" ht="92.25" customHeight="1" thickBot="1" x14ac:dyDescent="0.3">
      <c r="A186" s="221"/>
      <c r="B186" s="25" t="s">
        <v>150</v>
      </c>
      <c r="C186" s="272"/>
      <c r="D186" s="273"/>
      <c r="E186" s="273"/>
      <c r="F186" s="273"/>
      <c r="G186" s="273"/>
      <c r="H186" s="273"/>
      <c r="I186" s="273"/>
      <c r="J186" s="273"/>
      <c r="K186" s="273"/>
      <c r="L186" s="273"/>
      <c r="M186" s="273"/>
      <c r="N186" s="273"/>
      <c r="O186" s="273"/>
      <c r="P186" s="273"/>
      <c r="Q186" s="273"/>
      <c r="R186" s="273"/>
      <c r="S186" s="274"/>
    </row>
    <row r="187" spans="1:19" ht="185.25" customHeight="1" thickBot="1" x14ac:dyDescent="0.3">
      <c r="A187" s="221" t="s">
        <v>240</v>
      </c>
      <c r="B187" s="28" t="s">
        <v>241</v>
      </c>
      <c r="C187" s="27" t="s">
        <v>63</v>
      </c>
      <c r="D187" s="115">
        <f>SUM(G187+I187+K187)</f>
        <v>25889.9</v>
      </c>
      <c r="E187" s="115">
        <f>SUM(H187+J187+L187)</f>
        <v>25889.9</v>
      </c>
      <c r="F187" s="102">
        <v>100</v>
      </c>
      <c r="G187" s="115">
        <v>23428.3</v>
      </c>
      <c r="H187" s="102">
        <v>23428.3</v>
      </c>
      <c r="I187" s="115">
        <v>2037.2</v>
      </c>
      <c r="J187" s="102">
        <v>2037.2</v>
      </c>
      <c r="K187" s="115">
        <v>424.4</v>
      </c>
      <c r="L187" s="102">
        <v>424.4</v>
      </c>
      <c r="M187" s="115">
        <v>0</v>
      </c>
      <c r="N187" s="102">
        <v>0</v>
      </c>
      <c r="O187" s="27" t="s">
        <v>242</v>
      </c>
      <c r="P187" s="47">
        <v>3</v>
      </c>
      <c r="Q187" s="47">
        <v>3</v>
      </c>
      <c r="R187" s="58" t="s">
        <v>322</v>
      </c>
      <c r="S187" s="27"/>
    </row>
    <row r="188" spans="1:19" ht="72.75" customHeight="1" thickBot="1" x14ac:dyDescent="0.3">
      <c r="A188" s="237"/>
      <c r="B188" s="204" t="s">
        <v>150</v>
      </c>
      <c r="C188" s="27"/>
      <c r="D188" s="371"/>
      <c r="E188" s="372"/>
      <c r="F188" s="372"/>
      <c r="G188" s="372"/>
      <c r="H188" s="372"/>
      <c r="I188" s="372"/>
      <c r="J188" s="372"/>
      <c r="K188" s="372"/>
      <c r="L188" s="372"/>
      <c r="M188" s="372"/>
      <c r="N188" s="372"/>
      <c r="O188" s="372"/>
      <c r="P188" s="372"/>
      <c r="Q188" s="372"/>
      <c r="R188" s="372"/>
      <c r="S188" s="373"/>
    </row>
    <row r="189" spans="1:19" ht="61.5" customHeight="1" thickBot="1" x14ac:dyDescent="0.3">
      <c r="A189" s="237" t="s">
        <v>183</v>
      </c>
      <c r="B189" s="204" t="s">
        <v>184</v>
      </c>
      <c r="C189" s="27" t="s">
        <v>63</v>
      </c>
      <c r="D189" s="115">
        <v>15000</v>
      </c>
      <c r="E189" s="238">
        <v>15000</v>
      </c>
      <c r="F189" s="115">
        <v>100</v>
      </c>
      <c r="G189" s="238">
        <v>15000</v>
      </c>
      <c r="H189" s="115">
        <v>15000</v>
      </c>
      <c r="I189" s="238">
        <v>0</v>
      </c>
      <c r="J189" s="115">
        <v>0</v>
      </c>
      <c r="K189" s="238">
        <v>0</v>
      </c>
      <c r="L189" s="115">
        <v>0</v>
      </c>
      <c r="M189" s="238">
        <v>0</v>
      </c>
      <c r="N189" s="115">
        <v>0</v>
      </c>
      <c r="O189" s="212" t="s">
        <v>243</v>
      </c>
      <c r="P189" s="31">
        <v>2</v>
      </c>
      <c r="Q189" s="182">
        <v>2</v>
      </c>
      <c r="R189" s="27" t="s">
        <v>293</v>
      </c>
      <c r="S189" s="213"/>
    </row>
    <row r="190" spans="1:19" ht="75.75" customHeight="1" thickBot="1" x14ac:dyDescent="0.3">
      <c r="A190" s="237"/>
      <c r="B190" s="204" t="s">
        <v>150</v>
      </c>
      <c r="C190" s="272"/>
      <c r="D190" s="273"/>
      <c r="E190" s="273"/>
      <c r="F190" s="273"/>
      <c r="G190" s="273"/>
      <c r="H190" s="273"/>
      <c r="I190" s="273"/>
      <c r="J190" s="273"/>
      <c r="K190" s="273"/>
      <c r="L190" s="273"/>
      <c r="M190" s="273"/>
      <c r="N190" s="273"/>
      <c r="O190" s="273"/>
      <c r="P190" s="273"/>
      <c r="Q190" s="273"/>
      <c r="R190" s="273"/>
      <c r="S190" s="274"/>
    </row>
    <row r="191" spans="1:19" ht="137.25" customHeight="1" thickBot="1" x14ac:dyDescent="0.3">
      <c r="A191" s="237" t="s">
        <v>256</v>
      </c>
      <c r="B191" s="204" t="s">
        <v>257</v>
      </c>
      <c r="C191" s="27" t="s">
        <v>63</v>
      </c>
      <c r="D191" s="115">
        <v>98606.44</v>
      </c>
      <c r="E191" s="174">
        <f>SUM(H191+J191)</f>
        <v>98606.439999999988</v>
      </c>
      <c r="F191" s="115">
        <f>SUM(E191/D191)*100</f>
        <v>99.999999999999986</v>
      </c>
      <c r="G191" s="238">
        <v>90717.9</v>
      </c>
      <c r="H191" s="115">
        <v>90717.9</v>
      </c>
      <c r="I191" s="238">
        <v>7888.54</v>
      </c>
      <c r="J191" s="115">
        <v>7888.54</v>
      </c>
      <c r="K191" s="238">
        <v>0</v>
      </c>
      <c r="L191" s="115">
        <v>0</v>
      </c>
      <c r="M191" s="238">
        <v>0</v>
      </c>
      <c r="N191" s="115">
        <v>0</v>
      </c>
      <c r="O191" s="212" t="s">
        <v>311</v>
      </c>
      <c r="P191" s="31">
        <v>1</v>
      </c>
      <c r="Q191" s="182">
        <v>1</v>
      </c>
      <c r="R191" s="27" t="s">
        <v>323</v>
      </c>
      <c r="S191" s="213"/>
    </row>
    <row r="192" spans="1:19" ht="77.25" customHeight="1" thickBot="1" x14ac:dyDescent="0.3">
      <c r="A192" s="237"/>
      <c r="B192" s="204" t="s">
        <v>150</v>
      </c>
      <c r="C192" s="269"/>
      <c r="D192" s="270"/>
      <c r="E192" s="270"/>
      <c r="F192" s="270"/>
      <c r="G192" s="270"/>
      <c r="H192" s="270"/>
      <c r="I192" s="270"/>
      <c r="J192" s="270"/>
      <c r="K192" s="270"/>
      <c r="L192" s="270"/>
      <c r="M192" s="270"/>
      <c r="N192" s="270"/>
      <c r="O192" s="270"/>
      <c r="P192" s="270"/>
      <c r="Q192" s="270"/>
      <c r="R192" s="270"/>
      <c r="S192" s="271"/>
    </row>
    <row r="193" spans="1:19" ht="108.75" customHeight="1" thickBot="1" x14ac:dyDescent="0.3">
      <c r="A193" s="256" t="s">
        <v>245</v>
      </c>
      <c r="B193" s="256" t="s">
        <v>246</v>
      </c>
      <c r="C193" s="256" t="s">
        <v>247</v>
      </c>
      <c r="D193" s="277">
        <v>220046.7</v>
      </c>
      <c r="E193" s="277">
        <v>220046.7</v>
      </c>
      <c r="F193" s="277">
        <f>SUM(E193/D193)*100</f>
        <v>100</v>
      </c>
      <c r="G193" s="277">
        <v>109898.4</v>
      </c>
      <c r="H193" s="277">
        <v>109898.4</v>
      </c>
      <c r="I193" s="277">
        <v>110148.3</v>
      </c>
      <c r="J193" s="277">
        <v>110148.3</v>
      </c>
      <c r="K193" s="277">
        <v>0</v>
      </c>
      <c r="L193" s="277">
        <v>0</v>
      </c>
      <c r="M193" s="277">
        <v>0</v>
      </c>
      <c r="N193" s="277">
        <v>0</v>
      </c>
      <c r="O193" s="27" t="s">
        <v>269</v>
      </c>
      <c r="P193" s="31">
        <v>1</v>
      </c>
      <c r="Q193" s="31">
        <v>1</v>
      </c>
      <c r="R193" s="256" t="s">
        <v>324</v>
      </c>
      <c r="S193" s="285"/>
    </row>
    <row r="194" spans="1:19" ht="42" customHeight="1" thickBot="1" x14ac:dyDescent="0.3">
      <c r="A194" s="291"/>
      <c r="B194" s="291"/>
      <c r="C194" s="291"/>
      <c r="D194" s="278"/>
      <c r="E194" s="278"/>
      <c r="F194" s="278"/>
      <c r="G194" s="278"/>
      <c r="H194" s="278"/>
      <c r="I194" s="278"/>
      <c r="J194" s="278"/>
      <c r="K194" s="278"/>
      <c r="L194" s="278"/>
      <c r="M194" s="278"/>
      <c r="N194" s="278"/>
      <c r="O194" s="43" t="s">
        <v>270</v>
      </c>
      <c r="P194" s="47">
        <v>539.70000000000005</v>
      </c>
      <c r="Q194" s="47">
        <v>539.70000000000005</v>
      </c>
      <c r="R194" s="291"/>
      <c r="S194" s="333"/>
    </row>
    <row r="195" spans="1:19" ht="40.5" customHeight="1" thickBot="1" x14ac:dyDescent="0.3">
      <c r="A195" s="291"/>
      <c r="B195" s="291"/>
      <c r="C195" s="291"/>
      <c r="D195" s="278"/>
      <c r="E195" s="278"/>
      <c r="F195" s="278"/>
      <c r="G195" s="278"/>
      <c r="H195" s="278"/>
      <c r="I195" s="278"/>
      <c r="J195" s="278"/>
      <c r="K195" s="278"/>
      <c r="L195" s="278"/>
      <c r="M195" s="278"/>
      <c r="N195" s="278"/>
      <c r="O195" s="43" t="s">
        <v>271</v>
      </c>
      <c r="P195" s="47">
        <v>572</v>
      </c>
      <c r="Q195" s="47">
        <v>572</v>
      </c>
      <c r="R195" s="291"/>
      <c r="S195" s="333"/>
    </row>
    <row r="196" spans="1:19" ht="43.5" customHeight="1" thickBot="1" x14ac:dyDescent="0.3">
      <c r="A196" s="257"/>
      <c r="B196" s="257"/>
      <c r="C196" s="257"/>
      <c r="D196" s="282"/>
      <c r="E196" s="282"/>
      <c r="F196" s="282"/>
      <c r="G196" s="282"/>
      <c r="H196" s="282"/>
      <c r="I196" s="282"/>
      <c r="J196" s="282"/>
      <c r="K196" s="282"/>
      <c r="L196" s="282"/>
      <c r="M196" s="282"/>
      <c r="N196" s="282"/>
      <c r="O196" s="43" t="s">
        <v>272</v>
      </c>
      <c r="P196" s="47">
        <v>1</v>
      </c>
      <c r="Q196" s="47">
        <v>1</v>
      </c>
      <c r="R196" s="257"/>
      <c r="S196" s="286"/>
    </row>
    <row r="197" spans="1:19" ht="97.5" customHeight="1" thickBot="1" x14ac:dyDescent="0.3">
      <c r="A197" s="206"/>
      <c r="B197" s="25" t="s">
        <v>150</v>
      </c>
      <c r="C197" s="263"/>
      <c r="D197" s="264"/>
      <c r="E197" s="264"/>
      <c r="F197" s="264"/>
      <c r="G197" s="264"/>
      <c r="H197" s="264"/>
      <c r="I197" s="264"/>
      <c r="J197" s="264"/>
      <c r="K197" s="264"/>
      <c r="L197" s="264"/>
      <c r="M197" s="264"/>
      <c r="N197" s="264"/>
      <c r="O197" s="264"/>
      <c r="P197" s="264"/>
      <c r="Q197" s="264"/>
      <c r="R197" s="264"/>
      <c r="S197" s="265"/>
    </row>
    <row r="198" spans="1:19" ht="116.25" customHeight="1" thickBot="1" x14ac:dyDescent="0.3">
      <c r="A198" s="206" t="s">
        <v>258</v>
      </c>
      <c r="B198" s="239" t="s">
        <v>259</v>
      </c>
      <c r="C198" s="219" t="s">
        <v>63</v>
      </c>
      <c r="D198" s="94">
        <v>29674.2</v>
      </c>
      <c r="E198" s="174">
        <f>SUM(H198+J198)</f>
        <v>29674.2</v>
      </c>
      <c r="F198" s="94">
        <f>SUM(E198/D198)*100</f>
        <v>100</v>
      </c>
      <c r="G198" s="94">
        <v>27300.3</v>
      </c>
      <c r="H198" s="94">
        <v>27300.3</v>
      </c>
      <c r="I198" s="94">
        <v>2373.9</v>
      </c>
      <c r="J198" s="94">
        <v>2373.9</v>
      </c>
      <c r="K198" s="94">
        <v>0</v>
      </c>
      <c r="L198" s="94">
        <v>0</v>
      </c>
      <c r="M198" s="94">
        <v>0</v>
      </c>
      <c r="N198" s="94">
        <v>0</v>
      </c>
      <c r="O198" s="43" t="s">
        <v>268</v>
      </c>
      <c r="P198" s="47">
        <v>3</v>
      </c>
      <c r="Q198" s="47">
        <v>3</v>
      </c>
      <c r="R198" s="43" t="s">
        <v>374</v>
      </c>
      <c r="S198" s="219"/>
    </row>
    <row r="199" spans="1:19" ht="78.75" customHeight="1" thickBot="1" x14ac:dyDescent="0.3">
      <c r="A199" s="206"/>
      <c r="B199" s="239" t="s">
        <v>150</v>
      </c>
      <c r="C199" s="263"/>
      <c r="D199" s="264"/>
      <c r="E199" s="264"/>
      <c r="F199" s="264"/>
      <c r="G199" s="264"/>
      <c r="H199" s="264"/>
      <c r="I199" s="264"/>
      <c r="J199" s="264"/>
      <c r="K199" s="264"/>
      <c r="L199" s="264"/>
      <c r="M199" s="264"/>
      <c r="N199" s="264"/>
      <c r="O199" s="264"/>
      <c r="P199" s="264"/>
      <c r="Q199" s="264"/>
      <c r="R199" s="264"/>
      <c r="S199" s="265"/>
    </row>
    <row r="200" spans="1:19" ht="63.75" customHeight="1" thickBot="1" x14ac:dyDescent="0.3">
      <c r="A200" s="28" t="s">
        <v>260</v>
      </c>
      <c r="B200" s="239" t="s">
        <v>266</v>
      </c>
      <c r="C200" s="27" t="s">
        <v>63</v>
      </c>
      <c r="D200" s="94">
        <v>5192.9399999999996</v>
      </c>
      <c r="E200" s="174">
        <f>SUM(H200+J200)</f>
        <v>5192.9399999999996</v>
      </c>
      <c r="F200" s="94">
        <v>100</v>
      </c>
      <c r="G200" s="94">
        <v>4777.5</v>
      </c>
      <c r="H200" s="94">
        <v>4777.5</v>
      </c>
      <c r="I200" s="94">
        <v>415.44</v>
      </c>
      <c r="J200" s="94">
        <v>415.44</v>
      </c>
      <c r="K200" s="94">
        <v>0</v>
      </c>
      <c r="L200" s="94">
        <v>0</v>
      </c>
      <c r="M200" s="94">
        <v>0</v>
      </c>
      <c r="N200" s="94">
        <v>0</v>
      </c>
      <c r="O200" s="43" t="s">
        <v>310</v>
      </c>
      <c r="P200" s="47">
        <v>3</v>
      </c>
      <c r="Q200" s="47">
        <v>3</v>
      </c>
      <c r="R200" s="43" t="s">
        <v>294</v>
      </c>
      <c r="S200" s="27"/>
    </row>
    <row r="201" spans="1:19" ht="105.75" customHeight="1" thickBot="1" x14ac:dyDescent="0.3">
      <c r="A201" s="28"/>
      <c r="B201" s="239" t="s">
        <v>150</v>
      </c>
      <c r="C201" s="263"/>
      <c r="D201" s="264"/>
      <c r="E201" s="264"/>
      <c r="F201" s="264"/>
      <c r="G201" s="264"/>
      <c r="H201" s="264"/>
      <c r="I201" s="264"/>
      <c r="J201" s="264"/>
      <c r="K201" s="264"/>
      <c r="L201" s="264"/>
      <c r="M201" s="264"/>
      <c r="N201" s="264"/>
      <c r="O201" s="264"/>
      <c r="P201" s="264"/>
      <c r="Q201" s="264"/>
      <c r="R201" s="264"/>
      <c r="S201" s="264"/>
    </row>
    <row r="202" spans="1:19" ht="61.5" customHeight="1" thickBot="1" x14ac:dyDescent="0.3">
      <c r="A202" s="28" t="s">
        <v>261</v>
      </c>
      <c r="B202" s="239" t="s">
        <v>262</v>
      </c>
      <c r="C202" s="27"/>
      <c r="D202" s="114">
        <v>2500</v>
      </c>
      <c r="E202" s="114">
        <v>2500</v>
      </c>
      <c r="F202" s="114">
        <v>100</v>
      </c>
      <c r="G202" s="114">
        <v>2500</v>
      </c>
      <c r="H202" s="114">
        <v>2500</v>
      </c>
      <c r="I202" s="114">
        <v>0</v>
      </c>
      <c r="J202" s="114">
        <v>0</v>
      </c>
      <c r="K202" s="114">
        <v>0</v>
      </c>
      <c r="L202" s="114">
        <v>0</v>
      </c>
      <c r="M202" s="114">
        <v>0</v>
      </c>
      <c r="N202" s="114">
        <v>0</v>
      </c>
      <c r="O202" s="213"/>
      <c r="P202" s="49"/>
      <c r="Q202" s="49"/>
      <c r="R202" s="183"/>
      <c r="S202" s="183"/>
    </row>
    <row r="203" spans="1:19" ht="66.75" customHeight="1" thickBot="1" x14ac:dyDescent="0.3">
      <c r="A203" s="28" t="s">
        <v>263</v>
      </c>
      <c r="B203" s="239" t="s">
        <v>264</v>
      </c>
      <c r="C203" s="219" t="s">
        <v>63</v>
      </c>
      <c r="D203" s="94">
        <v>2500</v>
      </c>
      <c r="E203" s="94">
        <v>2500</v>
      </c>
      <c r="F203" s="94">
        <v>100</v>
      </c>
      <c r="G203" s="94">
        <v>2500</v>
      </c>
      <c r="H203" s="94">
        <v>2500</v>
      </c>
      <c r="I203" s="94">
        <v>0</v>
      </c>
      <c r="J203" s="94">
        <v>0</v>
      </c>
      <c r="K203" s="94">
        <v>0</v>
      </c>
      <c r="L203" s="94">
        <v>0</v>
      </c>
      <c r="M203" s="94">
        <v>0</v>
      </c>
      <c r="N203" s="94">
        <v>0</v>
      </c>
      <c r="O203" s="43" t="s">
        <v>267</v>
      </c>
      <c r="P203" s="47">
        <v>1</v>
      </c>
      <c r="Q203" s="47">
        <v>1</v>
      </c>
      <c r="R203" s="43" t="s">
        <v>289</v>
      </c>
      <c r="S203" s="219"/>
    </row>
    <row r="204" spans="1:19" ht="87.75" customHeight="1" thickBot="1" x14ac:dyDescent="0.3">
      <c r="A204" s="28"/>
      <c r="B204" s="25" t="s">
        <v>150</v>
      </c>
      <c r="C204" s="272"/>
      <c r="D204" s="273"/>
      <c r="E204" s="273"/>
      <c r="F204" s="273"/>
      <c r="G204" s="273"/>
      <c r="H204" s="273"/>
      <c r="I204" s="273"/>
      <c r="J204" s="273"/>
      <c r="K204" s="273"/>
      <c r="L204" s="273"/>
      <c r="M204" s="273"/>
      <c r="N204" s="273"/>
      <c r="O204" s="273"/>
      <c r="P204" s="273"/>
      <c r="Q204" s="273"/>
      <c r="R204" s="273"/>
      <c r="S204" s="274"/>
    </row>
    <row r="205" spans="1:19" ht="51.75" customHeight="1" thickBot="1" x14ac:dyDescent="0.3">
      <c r="A205" s="287" t="s">
        <v>57</v>
      </c>
      <c r="B205" s="288"/>
      <c r="C205" s="40"/>
      <c r="D205" s="231">
        <f>SUM(D144+D152+D155+D165+D168+D177+D182+D202)</f>
        <v>835944.65999999992</v>
      </c>
      <c r="E205" s="231">
        <f>SUM(H205+J205+L205)</f>
        <v>835915.62000000011</v>
      </c>
      <c r="F205" s="67">
        <f>SUM(E205/D205)*100</f>
        <v>99.996526085829672</v>
      </c>
      <c r="G205" s="231">
        <f t="shared" ref="G205:L205" si="12">SUM(G144+G152+G155+G165+G168+G177+G182+G202)</f>
        <v>320403.69999999995</v>
      </c>
      <c r="H205" s="231">
        <f t="shared" si="12"/>
        <v>320403.69999999995</v>
      </c>
      <c r="I205" s="231">
        <f t="shared" si="12"/>
        <v>506967.62</v>
      </c>
      <c r="J205" s="231">
        <f t="shared" si="12"/>
        <v>506938.62000000005</v>
      </c>
      <c r="K205" s="231">
        <f t="shared" si="12"/>
        <v>8573.2999999999993</v>
      </c>
      <c r="L205" s="231">
        <f t="shared" si="12"/>
        <v>8573.2999999999993</v>
      </c>
      <c r="M205" s="231">
        <f>SUM(M144+M152+M155+M165+M168+M177+M182)</f>
        <v>0</v>
      </c>
      <c r="N205" s="231">
        <f>SUM(N144+N152+N155+N165+N168+N177+N182)</f>
        <v>0</v>
      </c>
      <c r="O205" s="138"/>
      <c r="P205" s="47"/>
      <c r="Q205" s="40"/>
      <c r="R205" s="33"/>
      <c r="S205" s="33"/>
    </row>
    <row r="206" spans="1:19" ht="24.75" customHeight="1" thickBot="1" x14ac:dyDescent="0.3">
      <c r="A206" s="295" t="s">
        <v>16</v>
      </c>
      <c r="B206" s="296"/>
      <c r="C206" s="40"/>
      <c r="D206" s="68">
        <f>SUM(D67+D119+D142+D205)</f>
        <v>1689632.06</v>
      </c>
      <c r="E206" s="68">
        <f>SUM(E67+E119+E142+E205)</f>
        <v>1689532.2100000002</v>
      </c>
      <c r="F206" s="67">
        <f>SUM(E206/D206)*100</f>
        <v>99.994090429368399</v>
      </c>
      <c r="G206" s="68">
        <f t="shared" ref="G206:N206" si="13">SUM(G67+G119+G142+G205)</f>
        <v>328832.19999999995</v>
      </c>
      <c r="H206" s="68">
        <f t="shared" si="13"/>
        <v>328832.19999999995</v>
      </c>
      <c r="I206" s="68">
        <f t="shared" si="13"/>
        <v>1352226.52</v>
      </c>
      <c r="J206" s="68">
        <f t="shared" si="13"/>
        <v>1352126.7100000002</v>
      </c>
      <c r="K206" s="68">
        <f t="shared" si="13"/>
        <v>8573.2999999999993</v>
      </c>
      <c r="L206" s="68">
        <f t="shared" si="13"/>
        <v>8573.2999999999993</v>
      </c>
      <c r="M206" s="68">
        <f t="shared" si="13"/>
        <v>0</v>
      </c>
      <c r="N206" s="68">
        <f t="shared" si="13"/>
        <v>0</v>
      </c>
      <c r="O206" s="138"/>
      <c r="P206" s="239"/>
      <c r="Q206" s="239"/>
      <c r="R206" s="33"/>
      <c r="S206" s="33"/>
    </row>
    <row r="207" spans="1:19" ht="15" customHeight="1" x14ac:dyDescent="0.25">
      <c r="A207" s="281"/>
      <c r="B207" s="281"/>
      <c r="C207" s="281"/>
      <c r="D207" s="281"/>
      <c r="E207" s="281"/>
      <c r="F207" s="281"/>
      <c r="G207" s="59"/>
      <c r="H207" s="59"/>
      <c r="I207" s="59"/>
      <c r="J207" s="59"/>
      <c r="K207" s="59"/>
      <c r="L207" s="59"/>
      <c r="M207" s="59"/>
      <c r="N207" s="59"/>
      <c r="O207" s="60"/>
      <c r="P207" s="59"/>
      <c r="Q207" s="59"/>
      <c r="R207" s="59"/>
      <c r="S207" s="59"/>
    </row>
    <row r="208" spans="1:19" x14ac:dyDescent="0.25">
      <c r="O208" s="12"/>
    </row>
    <row r="209" spans="2:15" ht="15.75" x14ac:dyDescent="0.25">
      <c r="B209" s="61" t="s">
        <v>244</v>
      </c>
      <c r="C209" s="61"/>
      <c r="D209" s="61"/>
      <c r="F209" s="4"/>
      <c r="G209" s="4"/>
      <c r="I209" s="80"/>
      <c r="O209" s="2"/>
    </row>
    <row r="210" spans="2:15" x14ac:dyDescent="0.25">
      <c r="H210" s="4"/>
      <c r="I210" s="4"/>
      <c r="J210" s="80"/>
    </row>
    <row r="211" spans="2:15" x14ac:dyDescent="0.25">
      <c r="I211" s="184"/>
    </row>
    <row r="212" spans="2:15" x14ac:dyDescent="0.25">
      <c r="D212" s="80"/>
      <c r="E212" s="4"/>
      <c r="J212" s="4"/>
    </row>
    <row r="213" spans="2:15" x14ac:dyDescent="0.25">
      <c r="I213" s="4"/>
      <c r="L213" s="4"/>
      <c r="M213" s="4"/>
    </row>
    <row r="214" spans="2:15" x14ac:dyDescent="0.25">
      <c r="I214" s="4"/>
    </row>
    <row r="216" spans="2:15" x14ac:dyDescent="0.25">
      <c r="I216" s="4"/>
    </row>
  </sheetData>
  <mergeCells count="393">
    <mergeCell ref="B129:B132"/>
    <mergeCell ref="J129:J132"/>
    <mergeCell ref="C161:S161"/>
    <mergeCell ref="C167:S167"/>
    <mergeCell ref="C170:S170"/>
    <mergeCell ref="I129:I132"/>
    <mergeCell ref="B134:B135"/>
    <mergeCell ref="D173:D175"/>
    <mergeCell ref="A112:A113"/>
    <mergeCell ref="B112:B113"/>
    <mergeCell ref="C112:C113"/>
    <mergeCell ref="D112:D113"/>
    <mergeCell ref="E112:E113"/>
    <mergeCell ref="F112:F113"/>
    <mergeCell ref="G112:G113"/>
    <mergeCell ref="H112:H113"/>
    <mergeCell ref="I112:I113"/>
    <mergeCell ref="E173:E175"/>
    <mergeCell ref="F173:F175"/>
    <mergeCell ref="G173:G175"/>
    <mergeCell ref="H173:H175"/>
    <mergeCell ref="I173:I175"/>
    <mergeCell ref="C197:S197"/>
    <mergeCell ref="M193:M196"/>
    <mergeCell ref="N193:N196"/>
    <mergeCell ref="R193:R196"/>
    <mergeCell ref="S193:S196"/>
    <mergeCell ref="D188:S188"/>
    <mergeCell ref="C192:S192"/>
    <mergeCell ref="C184:S184"/>
    <mergeCell ref="J173:J175"/>
    <mergeCell ref="K173:K175"/>
    <mergeCell ref="L173:L175"/>
    <mergeCell ref="M173:M175"/>
    <mergeCell ref="N173:N175"/>
    <mergeCell ref="R173:R175"/>
    <mergeCell ref="A193:A196"/>
    <mergeCell ref="B193:B196"/>
    <mergeCell ref="C193:C196"/>
    <mergeCell ref="D193:D196"/>
    <mergeCell ref="E193:E196"/>
    <mergeCell ref="F193:F196"/>
    <mergeCell ref="G193:G196"/>
    <mergeCell ref="H193:H196"/>
    <mergeCell ref="I193:I196"/>
    <mergeCell ref="O25:O26"/>
    <mergeCell ref="Q25:Q26"/>
    <mergeCell ref="P25:P26"/>
    <mergeCell ref="M38:M39"/>
    <mergeCell ref="C24:S24"/>
    <mergeCell ref="D3:N3"/>
    <mergeCell ref="C181:S181"/>
    <mergeCell ref="C204:S204"/>
    <mergeCell ref="C141:S141"/>
    <mergeCell ref="C151:S151"/>
    <mergeCell ref="C179:S179"/>
    <mergeCell ref="C80:S80"/>
    <mergeCell ref="C83:S83"/>
    <mergeCell ref="C103:S103"/>
    <mergeCell ref="J112:J113"/>
    <mergeCell ref="K112:K113"/>
    <mergeCell ref="L112:L113"/>
    <mergeCell ref="M112:M113"/>
    <mergeCell ref="N112:N113"/>
    <mergeCell ref="R112:R113"/>
    <mergeCell ref="C90:C91"/>
    <mergeCell ref="J193:J196"/>
    <mergeCell ref="K193:K196"/>
    <mergeCell ref="L193:L196"/>
    <mergeCell ref="S9:S10"/>
    <mergeCell ref="G9:G10"/>
    <mergeCell ref="H9:H10"/>
    <mergeCell ref="J9:J10"/>
    <mergeCell ref="R3:R6"/>
    <mergeCell ref="M5:N5"/>
    <mergeCell ref="S3:S6"/>
    <mergeCell ref="O3:Q5"/>
    <mergeCell ref="P9:P10"/>
    <mergeCell ref="O9:O10"/>
    <mergeCell ref="G5:H5"/>
    <mergeCell ref="I5:J5"/>
    <mergeCell ref="K5:L5"/>
    <mergeCell ref="K9:K10"/>
    <mergeCell ref="M9:M10"/>
    <mergeCell ref="N9:N10"/>
    <mergeCell ref="D4:F5"/>
    <mergeCell ref="D9:D10"/>
    <mergeCell ref="E9:E10"/>
    <mergeCell ref="D20:D21"/>
    <mergeCell ref="B20:B21"/>
    <mergeCell ref="C20:C21"/>
    <mergeCell ref="A9:A10"/>
    <mergeCell ref="C9:C10"/>
    <mergeCell ref="B12:B13"/>
    <mergeCell ref="A12:A13"/>
    <mergeCell ref="C18:S18"/>
    <mergeCell ref="O12:O13"/>
    <mergeCell ref="P12:P13"/>
    <mergeCell ref="Q12:Q13"/>
    <mergeCell ref="H12:H13"/>
    <mergeCell ref="K12:K13"/>
    <mergeCell ref="F9:F10"/>
    <mergeCell ref="G4:N4"/>
    <mergeCell ref="I9:I10"/>
    <mergeCell ref="L9:L10"/>
    <mergeCell ref="J12:J13"/>
    <mergeCell ref="G12:G13"/>
    <mergeCell ref="M12:M13"/>
    <mergeCell ref="Q9:Q10"/>
    <mergeCell ref="C31:S31"/>
    <mergeCell ref="A1:T1"/>
    <mergeCell ref="R9:R10"/>
    <mergeCell ref="R69:R70"/>
    <mergeCell ref="S173:S175"/>
    <mergeCell ref="A173:A175"/>
    <mergeCell ref="B173:B175"/>
    <mergeCell ref="C173:C175"/>
    <mergeCell ref="K134:K135"/>
    <mergeCell ref="M134:M135"/>
    <mergeCell ref="J134:J135"/>
    <mergeCell ref="L134:L135"/>
    <mergeCell ref="N134:N135"/>
    <mergeCell ref="R134:R135"/>
    <mergeCell ref="S134:S135"/>
    <mergeCell ref="I134:I135"/>
    <mergeCell ref="F20:F21"/>
    <mergeCell ref="G20:G21"/>
    <mergeCell ref="A69:A70"/>
    <mergeCell ref="I12:I13"/>
    <mergeCell ref="A3:A6"/>
    <mergeCell ref="F12:F13"/>
    <mergeCell ref="D12:D13"/>
    <mergeCell ref="E12:E13"/>
    <mergeCell ref="A53:A54"/>
    <mergeCell ref="B3:B6"/>
    <mergeCell ref="C3:C6"/>
    <mergeCell ref="A38:A39"/>
    <mergeCell ref="B38:B39"/>
    <mergeCell ref="A20:A21"/>
    <mergeCell ref="C38:C39"/>
    <mergeCell ref="L12:L13"/>
    <mergeCell ref="C12:C13"/>
    <mergeCell ref="E20:E21"/>
    <mergeCell ref="I25:I26"/>
    <mergeCell ref="A25:A26"/>
    <mergeCell ref="B25:B26"/>
    <mergeCell ref="C25:C26"/>
    <mergeCell ref="L25:L26"/>
    <mergeCell ref="C14:S14"/>
    <mergeCell ref="C16:S16"/>
    <mergeCell ref="H20:H21"/>
    <mergeCell ref="I20:I21"/>
    <mergeCell ref="J20:J21"/>
    <mergeCell ref="K38:K39"/>
    <mergeCell ref="E38:E39"/>
    <mergeCell ref="C22:S22"/>
    <mergeCell ref="C40:S40"/>
    <mergeCell ref="A72:A74"/>
    <mergeCell ref="K20:K21"/>
    <mergeCell ref="L20:L21"/>
    <mergeCell ref="F25:F26"/>
    <mergeCell ref="D25:D26"/>
    <mergeCell ref="N62:N63"/>
    <mergeCell ref="J62:J63"/>
    <mergeCell ref="I62:I63"/>
    <mergeCell ref="K62:K63"/>
    <mergeCell ref="E62:E63"/>
    <mergeCell ref="B53:B54"/>
    <mergeCell ref="C53:C54"/>
    <mergeCell ref="F53:F54"/>
    <mergeCell ref="E53:E54"/>
    <mergeCell ref="B69:B70"/>
    <mergeCell ref="A67:B67"/>
    <mergeCell ref="A62:A63"/>
    <mergeCell ref="N20:N21"/>
    <mergeCell ref="N53:N54"/>
    <mergeCell ref="N25:N26"/>
    <mergeCell ref="N38:N39"/>
    <mergeCell ref="L69:L70"/>
    <mergeCell ref="L38:L39"/>
    <mergeCell ref="C27:S27"/>
    <mergeCell ref="B62:B63"/>
    <mergeCell ref="C62:C63"/>
    <mergeCell ref="H25:H26"/>
    <mergeCell ref="D38:D39"/>
    <mergeCell ref="E25:E26"/>
    <mergeCell ref="G62:G63"/>
    <mergeCell ref="C75:S75"/>
    <mergeCell ref="S72:S74"/>
    <mergeCell ref="G72:G74"/>
    <mergeCell ref="M69:M70"/>
    <mergeCell ref="C72:C74"/>
    <mergeCell ref="L62:L63"/>
    <mergeCell ref="M62:M63"/>
    <mergeCell ref="M72:M74"/>
    <mergeCell ref="I72:I74"/>
    <mergeCell ref="J72:J74"/>
    <mergeCell ref="Q72:Q73"/>
    <mergeCell ref="G69:G70"/>
    <mergeCell ref="L72:L74"/>
    <mergeCell ref="O69:O70"/>
    <mergeCell ref="R62:R63"/>
    <mergeCell ref="R72:R74"/>
    <mergeCell ref="C29:S29"/>
    <mergeCell ref="C36:S36"/>
    <mergeCell ref="H38:H39"/>
    <mergeCell ref="F76:F77"/>
    <mergeCell ref="N76:N77"/>
    <mergeCell ref="I76:I77"/>
    <mergeCell ref="C69:C70"/>
    <mergeCell ref="G76:G77"/>
    <mergeCell ref="M76:M77"/>
    <mergeCell ref="C51:S51"/>
    <mergeCell ref="H69:H70"/>
    <mergeCell ref="I53:I54"/>
    <mergeCell ref="K76:K77"/>
    <mergeCell ref="L76:L77"/>
    <mergeCell ref="J76:J77"/>
    <mergeCell ref="K72:K74"/>
    <mergeCell ref="C66:S66"/>
    <mergeCell ref="I38:I39"/>
    <mergeCell ref="R53:R54"/>
    <mergeCell ref="Q69:Q70"/>
    <mergeCell ref="S62:S63"/>
    <mergeCell ref="K69:K70"/>
    <mergeCell ref="F69:F70"/>
    <mergeCell ref="I69:I70"/>
    <mergeCell ref="J69:J70"/>
    <mergeCell ref="C57:S57"/>
    <mergeCell ref="D53:D54"/>
    <mergeCell ref="G53:G54"/>
    <mergeCell ref="H53:H54"/>
    <mergeCell ref="J53:J54"/>
    <mergeCell ref="M53:M54"/>
    <mergeCell ref="C64:S64"/>
    <mergeCell ref="D62:D63"/>
    <mergeCell ref="C60:S60"/>
    <mergeCell ref="C49:S49"/>
    <mergeCell ref="J58:J59"/>
    <mergeCell ref="K58:K59"/>
    <mergeCell ref="L58:L59"/>
    <mergeCell ref="M58:M59"/>
    <mergeCell ref="N58:N59"/>
    <mergeCell ref="R58:R59"/>
    <mergeCell ref="S58:S59"/>
    <mergeCell ref="T12:T13"/>
    <mergeCell ref="N12:N13"/>
    <mergeCell ref="F62:F63"/>
    <mergeCell ref="J25:J26"/>
    <mergeCell ref="G25:G26"/>
    <mergeCell ref="M25:M26"/>
    <mergeCell ref="K25:K26"/>
    <mergeCell ref="G38:G39"/>
    <mergeCell ref="F38:F39"/>
    <mergeCell ref="M20:M21"/>
    <mergeCell ref="H62:H63"/>
    <mergeCell ref="S12:S13"/>
    <mergeCell ref="R12:R13"/>
    <mergeCell ref="C55:S55"/>
    <mergeCell ref="K53:K54"/>
    <mergeCell ref="L53:L54"/>
    <mergeCell ref="R38:R39"/>
    <mergeCell ref="S20:S21"/>
    <mergeCell ref="R20:R21"/>
    <mergeCell ref="S25:S26"/>
    <mergeCell ref="R25:R26"/>
    <mergeCell ref="J38:J39"/>
    <mergeCell ref="C44:S44"/>
    <mergeCell ref="C46:S46"/>
    <mergeCell ref="S38:S39"/>
    <mergeCell ref="C42:S42"/>
    <mergeCell ref="R76:R77"/>
    <mergeCell ref="C92:S92"/>
    <mergeCell ref="H104:H105"/>
    <mergeCell ref="C126:S126"/>
    <mergeCell ref="C106:S106"/>
    <mergeCell ref="C111:S111"/>
    <mergeCell ref="C101:S101"/>
    <mergeCell ref="I104:I105"/>
    <mergeCell ref="C118:S118"/>
    <mergeCell ref="C124:S124"/>
    <mergeCell ref="C116:S116"/>
    <mergeCell ref="N104:N105"/>
    <mergeCell ref="C88:S88"/>
    <mergeCell ref="S90:S91"/>
    <mergeCell ref="F104:F105"/>
    <mergeCell ref="D90:D91"/>
    <mergeCell ref="K90:K91"/>
    <mergeCell ref="C96:S96"/>
    <mergeCell ref="C94:S94"/>
    <mergeCell ref="R90:R91"/>
    <mergeCell ref="R104:R105"/>
    <mergeCell ref="C98:S98"/>
    <mergeCell ref="P69:P70"/>
    <mergeCell ref="A76:A77"/>
    <mergeCell ref="B76:B77"/>
    <mergeCell ref="A143:S143"/>
    <mergeCell ref="C134:C135"/>
    <mergeCell ref="E134:E135"/>
    <mergeCell ref="S104:S105"/>
    <mergeCell ref="H134:H135"/>
    <mergeCell ref="G134:G135"/>
    <mergeCell ref="F134:F135"/>
    <mergeCell ref="A119:B119"/>
    <mergeCell ref="A142:B142"/>
    <mergeCell ref="A129:A132"/>
    <mergeCell ref="B104:B105"/>
    <mergeCell ref="B90:B91"/>
    <mergeCell ref="A104:A105"/>
    <mergeCell ref="M90:M91"/>
    <mergeCell ref="A120:S120"/>
    <mergeCell ref="F129:F132"/>
    <mergeCell ref="C129:C132"/>
    <mergeCell ref="G129:G132"/>
    <mergeCell ref="C86:S86"/>
    <mergeCell ref="S69:S70"/>
    <mergeCell ref="N69:N70"/>
    <mergeCell ref="A206:B206"/>
    <mergeCell ref="A134:A135"/>
    <mergeCell ref="C2:O2"/>
    <mergeCell ref="O104:O105"/>
    <mergeCell ref="Q104:Q105"/>
    <mergeCell ref="P104:P105"/>
    <mergeCell ref="N90:N91"/>
    <mergeCell ref="L104:L105"/>
    <mergeCell ref="M104:M105"/>
    <mergeCell ref="H72:H74"/>
    <mergeCell ref="O72:O73"/>
    <mergeCell ref="P72:P73"/>
    <mergeCell ref="N72:N74"/>
    <mergeCell ref="C104:C105"/>
    <mergeCell ref="D104:D105"/>
    <mergeCell ref="E104:E105"/>
    <mergeCell ref="L90:L91"/>
    <mergeCell ref="E90:E91"/>
    <mergeCell ref="G90:G91"/>
    <mergeCell ref="G104:G105"/>
    <mergeCell ref="E76:E77"/>
    <mergeCell ref="C78:S78"/>
    <mergeCell ref="C176:S176"/>
    <mergeCell ref="C186:S186"/>
    <mergeCell ref="A207:F207"/>
    <mergeCell ref="J104:J105"/>
    <mergeCell ref="K104:K105"/>
    <mergeCell ref="J90:J91"/>
    <mergeCell ref="F90:F91"/>
    <mergeCell ref="E69:E70"/>
    <mergeCell ref="F72:F74"/>
    <mergeCell ref="D69:D70"/>
    <mergeCell ref="H90:H91"/>
    <mergeCell ref="I90:I91"/>
    <mergeCell ref="H76:H77"/>
    <mergeCell ref="C76:C77"/>
    <mergeCell ref="D76:D77"/>
    <mergeCell ref="E72:E74"/>
    <mergeCell ref="A205:B205"/>
    <mergeCell ref="A90:A91"/>
    <mergeCell ref="D134:D135"/>
    <mergeCell ref="B72:B74"/>
    <mergeCell ref="D72:D74"/>
    <mergeCell ref="C201:S201"/>
    <mergeCell ref="C199:S199"/>
    <mergeCell ref="C190:S190"/>
    <mergeCell ref="C164:S164"/>
    <mergeCell ref="C172:S172"/>
    <mergeCell ref="C128:S128"/>
    <mergeCell ref="C133:S133"/>
    <mergeCell ref="C136:S136"/>
    <mergeCell ref="C139:S139"/>
    <mergeCell ref="C147:S147"/>
    <mergeCell ref="C149:S149"/>
    <mergeCell ref="C157:S157"/>
    <mergeCell ref="C159:S159"/>
    <mergeCell ref="R129:R132"/>
    <mergeCell ref="N129:N132"/>
    <mergeCell ref="L129:L132"/>
    <mergeCell ref="M129:M132"/>
    <mergeCell ref="O134:O135"/>
    <mergeCell ref="P134:P135"/>
    <mergeCell ref="Q134:Q135"/>
    <mergeCell ref="D129:D132"/>
    <mergeCell ref="H129:H132"/>
    <mergeCell ref="K129:K132"/>
    <mergeCell ref="E129:E132"/>
    <mergeCell ref="A58:A59"/>
    <mergeCell ref="B58:B59"/>
    <mergeCell ref="C58:C59"/>
    <mergeCell ref="D58:D59"/>
    <mergeCell ref="E58:E59"/>
    <mergeCell ref="F58:F59"/>
    <mergeCell ref="G58:G59"/>
    <mergeCell ref="H58:H59"/>
    <mergeCell ref="I58:I59"/>
  </mergeCells>
  <printOptions horizontalCentered="1"/>
  <pageMargins left="0.39370078740157483" right="0.39370078740157483" top="0.39370078740157483" bottom="0.39370078740157483" header="0" footer="0"/>
  <pageSetup paperSize="9" scale="34" fitToWidth="0" orientation="landscape" r:id="rId1"/>
  <rowBreaks count="2" manualBreakCount="2">
    <brk id="22" max="18" man="1"/>
    <brk id="43" max="18" man="1"/>
  </rowBreaks>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Latrickova</cp:lastModifiedBy>
  <cp:lastPrinted>2021-02-11T08:31:49Z</cp:lastPrinted>
  <dcterms:created xsi:type="dcterms:W3CDTF">2016-04-05T13:45:47Z</dcterms:created>
  <dcterms:modified xsi:type="dcterms:W3CDTF">2023-01-20T11:16:19Z</dcterms:modified>
</cp:coreProperties>
</file>