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570" windowHeight="7485"/>
  </bookViews>
  <sheets>
    <sheet name="Лист1" sheetId="1" r:id="rId1"/>
  </sheets>
  <definedNames>
    <definedName name="_xlnm.Print_Titles" localSheetId="0">Лист1!$3:$7</definedName>
    <definedName name="_xlnm.Print_Area" localSheetId="0">Лист1!$A$1:$S$211</definedName>
  </definedNames>
  <calcPr calcId="145621"/>
</workbook>
</file>

<file path=xl/calcChain.xml><?xml version="1.0" encoding="utf-8"?>
<calcChain xmlns="http://schemas.openxmlformats.org/spreadsheetml/2006/main">
  <c r="G151" i="1" l="1"/>
  <c r="N101" i="1" l="1"/>
  <c r="M101" i="1"/>
  <c r="L101" i="1"/>
  <c r="K101" i="1"/>
  <c r="J101" i="1"/>
  <c r="I101" i="1"/>
  <c r="H101" i="1"/>
  <c r="G101" i="1"/>
  <c r="E101" i="1"/>
  <c r="D101" i="1"/>
  <c r="N186" i="1"/>
  <c r="M186" i="1"/>
  <c r="L186" i="1"/>
  <c r="K186" i="1"/>
  <c r="J186" i="1"/>
  <c r="I186" i="1"/>
  <c r="H186" i="1"/>
  <c r="G186" i="1"/>
  <c r="E186" i="1"/>
  <c r="D186" i="1"/>
  <c r="N183" i="1"/>
  <c r="M183" i="1"/>
  <c r="L183" i="1"/>
  <c r="K183" i="1"/>
  <c r="J183" i="1"/>
  <c r="I183" i="1"/>
  <c r="H183" i="1"/>
  <c r="G183" i="1"/>
  <c r="E183" i="1"/>
  <c r="D183" i="1"/>
  <c r="L151" i="1"/>
  <c r="K151" i="1"/>
  <c r="H151" i="1"/>
  <c r="N32" i="1"/>
  <c r="M32" i="1"/>
  <c r="L32" i="1"/>
  <c r="K32" i="1"/>
  <c r="J32" i="1"/>
  <c r="I32" i="1"/>
  <c r="H32" i="1"/>
  <c r="G32" i="1"/>
  <c r="E32" i="1"/>
  <c r="D32" i="1"/>
  <c r="N16" i="1"/>
  <c r="M16" i="1"/>
  <c r="L16" i="1"/>
  <c r="K16" i="1"/>
  <c r="J16" i="1"/>
  <c r="I16" i="1"/>
  <c r="H16" i="1"/>
  <c r="G16" i="1"/>
  <c r="E16" i="1"/>
  <c r="D16" i="1"/>
  <c r="N9" i="1"/>
  <c r="M9" i="1"/>
  <c r="L9" i="1"/>
  <c r="K9" i="1"/>
  <c r="J9" i="1"/>
  <c r="I9" i="1"/>
  <c r="H9" i="1"/>
  <c r="G9" i="1"/>
  <c r="E9" i="1"/>
  <c r="D9" i="1"/>
  <c r="I110" i="1" l="1"/>
  <c r="J110" i="1"/>
  <c r="I117" i="1"/>
  <c r="D117" i="1"/>
  <c r="J163" i="1" l="1"/>
  <c r="I163" i="1"/>
  <c r="E163" i="1"/>
  <c r="D163" i="1"/>
  <c r="H110" i="1"/>
  <c r="G110" i="1"/>
  <c r="E110" i="1"/>
  <c r="D110" i="1"/>
  <c r="J55" i="1"/>
  <c r="I55" i="1"/>
  <c r="E55" i="1"/>
  <c r="D55" i="1"/>
  <c r="F16" i="1" l="1"/>
  <c r="F186" i="1"/>
  <c r="F32" i="1"/>
  <c r="F163" i="1"/>
  <c r="F55" i="1"/>
  <c r="F110" i="1"/>
  <c r="N176" i="1"/>
  <c r="M176" i="1"/>
  <c r="L176" i="1"/>
  <c r="K176" i="1"/>
  <c r="J176" i="1"/>
  <c r="I176" i="1"/>
  <c r="H176" i="1"/>
  <c r="G176" i="1"/>
  <c r="E176" i="1"/>
  <c r="D176" i="1"/>
  <c r="N153" i="1"/>
  <c r="M153" i="1"/>
  <c r="L153" i="1"/>
  <c r="K153" i="1"/>
  <c r="J153" i="1"/>
  <c r="I153" i="1"/>
  <c r="H153" i="1"/>
  <c r="G153" i="1"/>
  <c r="E153" i="1"/>
  <c r="D153" i="1"/>
  <c r="N110" i="1"/>
  <c r="M110" i="1"/>
  <c r="L110" i="1"/>
  <c r="K110" i="1"/>
  <c r="N72" i="1"/>
  <c r="M72" i="1"/>
  <c r="L72" i="1"/>
  <c r="K72" i="1"/>
  <c r="J72" i="1"/>
  <c r="I72" i="1"/>
  <c r="H72" i="1"/>
  <c r="G72" i="1"/>
  <c r="E72" i="1"/>
  <c r="D72" i="1"/>
  <c r="N64" i="1"/>
  <c r="M64" i="1"/>
  <c r="L64" i="1"/>
  <c r="K64" i="1"/>
  <c r="J64" i="1"/>
  <c r="I64" i="1"/>
  <c r="H64" i="1"/>
  <c r="G64" i="1"/>
  <c r="E64" i="1"/>
  <c r="D64" i="1"/>
  <c r="N50" i="1"/>
  <c r="M50" i="1"/>
  <c r="L50" i="1"/>
  <c r="K50" i="1"/>
  <c r="J50" i="1"/>
  <c r="I50" i="1"/>
  <c r="H50" i="1"/>
  <c r="G50" i="1"/>
  <c r="E50" i="1"/>
  <c r="D50" i="1"/>
  <c r="J146" i="1"/>
  <c r="I146" i="1"/>
  <c r="E146" i="1"/>
  <c r="D146" i="1"/>
  <c r="I202" i="1" l="1"/>
  <c r="D202" i="1"/>
  <c r="J202" i="1"/>
  <c r="E202" i="1"/>
  <c r="F176" i="1"/>
  <c r="F64" i="1"/>
  <c r="F153" i="1"/>
  <c r="N163" i="1"/>
  <c r="N202" i="1" s="1"/>
  <c r="M163" i="1"/>
  <c r="M202" i="1" s="1"/>
  <c r="L163" i="1"/>
  <c r="L202" i="1" s="1"/>
  <c r="K163" i="1"/>
  <c r="K202" i="1" s="1"/>
  <c r="H163" i="1"/>
  <c r="H202" i="1" s="1"/>
  <c r="G163" i="1"/>
  <c r="G202" i="1" s="1"/>
  <c r="F202" i="1" l="1"/>
  <c r="N117" i="1"/>
  <c r="M117" i="1"/>
  <c r="L117" i="1"/>
  <c r="K117" i="1"/>
  <c r="J117" i="1"/>
  <c r="H117" i="1"/>
  <c r="G117" i="1"/>
  <c r="E117" i="1"/>
  <c r="N91" i="1"/>
  <c r="M91" i="1"/>
  <c r="L91" i="1"/>
  <c r="K91" i="1"/>
  <c r="J91" i="1"/>
  <c r="I91" i="1"/>
  <c r="H91" i="1"/>
  <c r="G91" i="1"/>
  <c r="E91" i="1"/>
  <c r="D91" i="1"/>
  <c r="F101" i="1" l="1"/>
  <c r="F91" i="1"/>
  <c r="E122" i="1"/>
  <c r="I122" i="1"/>
  <c r="J122" i="1"/>
  <c r="H122" i="1"/>
  <c r="G122" i="1"/>
  <c r="I70" i="1" l="1"/>
  <c r="H70" i="1"/>
  <c r="G70" i="1"/>
  <c r="E70" i="1"/>
  <c r="D70" i="1"/>
  <c r="F70" i="1" l="1"/>
  <c r="N122" i="1"/>
  <c r="M122" i="1"/>
  <c r="L122" i="1"/>
  <c r="K122" i="1"/>
  <c r="N70" i="1" l="1"/>
  <c r="N203" i="1" s="1"/>
  <c r="M70" i="1"/>
  <c r="M203" i="1" s="1"/>
  <c r="K70" i="1"/>
  <c r="K203" i="1" s="1"/>
  <c r="L70" i="1"/>
  <c r="L203" i="1" s="1"/>
  <c r="H203" i="1" l="1"/>
  <c r="G203" i="1"/>
  <c r="J124" i="1"/>
  <c r="J151" i="1" s="1"/>
  <c r="I124" i="1"/>
  <c r="I151" i="1" s="1"/>
  <c r="E124" i="1"/>
  <c r="E151" i="1" s="1"/>
  <c r="D124" i="1"/>
  <c r="D151" i="1" s="1"/>
  <c r="D122" i="1" l="1"/>
  <c r="F122" i="1" s="1"/>
  <c r="I203" i="1"/>
  <c r="E203" i="1" l="1"/>
  <c r="D203" i="1"/>
  <c r="F203" i="1" l="1"/>
  <c r="J70" i="1"/>
  <c r="J203" i="1" s="1"/>
</calcChain>
</file>

<file path=xl/sharedStrings.xml><?xml version="1.0" encoding="utf-8"?>
<sst xmlns="http://schemas.openxmlformats.org/spreadsheetml/2006/main" count="533" uniqueCount="356">
  <si>
    <t>Наименование основных мероприятий, мероприятий</t>
  </si>
  <si>
    <t>Ответственный исполнитель, соисполнитель</t>
  </si>
  <si>
    <t>Объем финансирования государственной программы (за отчетный период)</t>
  </si>
  <si>
    <t>Всего</t>
  </si>
  <si>
    <t>в том числе по источникам:</t>
  </si>
  <si>
    <t>федеральный бюджет</t>
  </si>
  <si>
    <t>бюджет Пензенской области</t>
  </si>
  <si>
    <t>внебюджетные источники</t>
  </si>
  <si>
    <t>кассовые расходы</t>
  </si>
  <si>
    <t>Основные этапы выполнения мероприятия и показатели реализации мероприятия, един. изм.</t>
  </si>
  <si>
    <t>Основное мероприятие</t>
  </si>
  <si>
    <t>1.1.1.</t>
  </si>
  <si>
    <t>Итого по подпрограмме 1:</t>
  </si>
  <si>
    <t>2.1.1.</t>
  </si>
  <si>
    <t>Итого по подпрограмме 2:</t>
  </si>
  <si>
    <t>Всего по государственной программе:</t>
  </si>
  <si>
    <t>1.1. "Сохранение, использование, популяризация и государственная охрана объектов культурного наследия"</t>
  </si>
  <si>
    <t>1.2.1.</t>
  </si>
  <si>
    <t>Обеспечение деятельности государственных библиотек Пензенской области</t>
  </si>
  <si>
    <t>Обеспечение деятельности государственных музеев Пензенской области</t>
  </si>
  <si>
    <t>1.3.1.</t>
  </si>
  <si>
    <t>1.4.1.</t>
  </si>
  <si>
    <t>2. Подпрограмма 2 "Искусство"</t>
  </si>
  <si>
    <t>Обеспечение деятельности театрально-концертных государственных организаций Пензенской области</t>
  </si>
  <si>
    <t>2.2.1.</t>
  </si>
  <si>
    <t>Организация кинопоказов</t>
  </si>
  <si>
    <t>2.3.1.</t>
  </si>
  <si>
    <t>Обеспечение деятельности государственных учреждений культуры и искусств, направленной на сохранение и развитие традиционной народной культуры, нематериального культурного наследия народов Российской Федерации</t>
  </si>
  <si>
    <t>Оказание методической и практической помощи клубно-досуговым муниципальным учреждениям культуры</t>
  </si>
  <si>
    <t>2.4.1.</t>
  </si>
  <si>
    <t>Организация творческих фестивалей</t>
  </si>
  <si>
    <t>Проведение мероприятий в рамках культурного обмена</t>
  </si>
  <si>
    <t>2.5.1.</t>
  </si>
  <si>
    <t>Проведение мероприятий, посвященных значимым событиям в культурной жизни Пензенской области и России</t>
  </si>
  <si>
    <t>3. Подпрограмма 3 "Туризм"</t>
  </si>
  <si>
    <t>3.1.1.</t>
  </si>
  <si>
    <t>3.2.1.</t>
  </si>
  <si>
    <t>4. Подпрограмма 4 "Обеспечение условий реализации программы"</t>
  </si>
  <si>
    <t>Обеспечение деятельности государственных профессиональных образовательных организаций</t>
  </si>
  <si>
    <t>4.1.1.</t>
  </si>
  <si>
    <t>Организация мероприятий (концертов, выставок)</t>
  </si>
  <si>
    <t>Осуществление методической и консультативной помощи органам местного самоуправления муниципальных образований Пензенской</t>
  </si>
  <si>
    <t>4.3.1.</t>
  </si>
  <si>
    <t>Итого по подпрограмме 3:</t>
  </si>
  <si>
    <t>Итого по подпрограмме 4:</t>
  </si>
  <si>
    <t xml:space="preserve">план </t>
  </si>
  <si>
    <t>Основное мероприятие 1.2. "Развитие библиотечного дела"</t>
  </si>
  <si>
    <t xml:space="preserve">Проведение Лермонтовского праздника поэзии
</t>
  </si>
  <si>
    <t>4.4.1.</t>
  </si>
  <si>
    <t>Министерство культуры и туризма Пензенской области</t>
  </si>
  <si>
    <t>Министерство культуры и туризма Пензенской области                ГБУК "Пензенский областной Дом народного творчества"</t>
  </si>
  <si>
    <t>Министерство культуры и туризма Пензенской области       ГБУК "Пензенский областной Дом народного творчества"</t>
  </si>
  <si>
    <t xml:space="preserve">Разработка и изготовление подарочной, рекламно-информационной и сувенирной продукции, предназначенной
для продвижения турпродукта на российском и международном рынках и формирования привлекательного образа Пензенской области.
Изготовление рекламно-информационной продукции в виде буклетов, плакатов, компакт-дисков и баннерной продукции о туристском потенциале Пензенской области
</t>
  </si>
  <si>
    <t xml:space="preserve">Разработка и поддержание официального сайта "Туризм и отдых в Пензенской области" в информационно-телекоммуникационной сети "Интернет"
</t>
  </si>
  <si>
    <t xml:space="preserve">Проведение региональных, межрегиональных, всероссийских и международных туристских встреч, пресс-туров, рекламных туров, форумов, фестивалей, конференций, семинаров, совещаний, круглых столов, выставок
</t>
  </si>
  <si>
    <t xml:space="preserve">Министерство культуры и туризма Пензенской области,
ГБУК "Пензенский областной Дом народного творчества"
</t>
  </si>
  <si>
    <t xml:space="preserve">Осуществление мероприятий 
по государственной охране объектов культурного наследия на территории Пензенской области, в том числе разработка границ территории и предметов охраны памятников истории и культуры
</t>
  </si>
  <si>
    <t>Обеспечение деятельности аппарата Министерства культуры и туризма Пензенской области, финансовой деятельности государственных учреждений культуры</t>
  </si>
  <si>
    <t>Организация мероприятий по дополнительному профессиональному образованию государственных гражданских служащих Министерства культуры и туризма Пензенской области</t>
  </si>
  <si>
    <t>4.2.1.</t>
  </si>
  <si>
    <t>№ основного мероприятия (мероприятия) в соответствии с номером Перечня основных мероприятий, мероприятий государственной программы</t>
  </si>
  <si>
    <t>Выполнение основных этапов мероприятия и достижения показателей реализации мероприятия</t>
  </si>
  <si>
    <t>Отчет о ходе исполнения мероприятий с отражением конкретных, достигнутых результатов (выполненных работ, оказанных услуг и т.д.) с указанием един. изм.</t>
  </si>
  <si>
    <t>Возможные риски не реализации мероприятий, которые могут повлиять на выполнение целевого показателя установленного в рамках выполнения мероприятий</t>
  </si>
  <si>
    <t>Подпрограмма 1
"Наследие"</t>
  </si>
  <si>
    <t>Министерство строительства и дорожного хозяйства Пензенской области</t>
  </si>
  <si>
    <t>Издание книг пензенских авторов</t>
  </si>
  <si>
    <t>Проведение литературных праздников и конкурсов</t>
  </si>
  <si>
    <t>Проведение областных национальных праздников</t>
  </si>
  <si>
    <t xml:space="preserve">Поддержка творческой деятельности муниципальных театров в населенных пунктах с численностью населения до 
300 тысяч человек
</t>
  </si>
  <si>
    <t>план год</t>
  </si>
  <si>
    <t>план</t>
  </si>
  <si>
    <t xml:space="preserve">кассовые расходы </t>
  </si>
  <si>
    <t xml:space="preserve">процент освоения средств </t>
  </si>
  <si>
    <t>х</t>
  </si>
  <si>
    <t>1.1.1.1.</t>
  </si>
  <si>
    <t>1.1.1.2.</t>
  </si>
  <si>
    <t>1.2.1.1.</t>
  </si>
  <si>
    <t>1.2.1.5.</t>
  </si>
  <si>
    <t xml:space="preserve">Региональный проект "Цифровизация услуг и формирование информационного пространства в сфере культуры"
 ("Цифровая культура")
</t>
  </si>
  <si>
    <t xml:space="preserve">1.2.2.
(Н10-3)
</t>
  </si>
  <si>
    <t>1.2.2.1.</t>
  </si>
  <si>
    <t xml:space="preserve">
 Пополнение книжными памятниками фонда оцифрованных изданий Национальной электронной библиотеки
</t>
  </si>
  <si>
    <t>1.3.1.1.</t>
  </si>
  <si>
    <t>1.3.1.2.</t>
  </si>
  <si>
    <t>1.3.1.4.</t>
  </si>
  <si>
    <t>1.3.1.6.</t>
  </si>
  <si>
    <t>Региональный проект "Создание условий для реализации творческого потенциала нации" ("Творческие люди")</t>
  </si>
  <si>
    <t xml:space="preserve">
 Региональный проект "Создание условий для реализации творческого потенциала нации" ("Творческие люди")
</t>
  </si>
  <si>
    <t xml:space="preserve">Организация культурно-просветительских программ 
для школьников
</t>
  </si>
  <si>
    <t>1.3.3.1.</t>
  </si>
  <si>
    <t>1.4.1.1.</t>
  </si>
  <si>
    <t>1.4.1.3.</t>
  </si>
  <si>
    <t>2.1.1.1.</t>
  </si>
  <si>
    <t>2.1.1.2.</t>
  </si>
  <si>
    <t>Проведение торжественных мероприятий, посвященных государственным (всероссийским) праздникам</t>
  </si>
  <si>
    <t>2.2.1.1.</t>
  </si>
  <si>
    <t>2.3.1.1.</t>
  </si>
  <si>
    <t>2.3.1.3.</t>
  </si>
  <si>
    <t>2.3.1.2.</t>
  </si>
  <si>
    <t>2.4.1.1.</t>
  </si>
  <si>
    <t xml:space="preserve">2.4.2. 
(Н10-2)
</t>
  </si>
  <si>
    <t>Организация и проведение фестивалей детского творчества всех жанров</t>
  </si>
  <si>
    <t>2.4.2.2.</t>
  </si>
  <si>
    <t>2.5.1.1.</t>
  </si>
  <si>
    <t>2.5.1.2.</t>
  </si>
  <si>
    <t>3.1.1.1.</t>
  </si>
  <si>
    <t>3.1.1.2.</t>
  </si>
  <si>
    <t>3.1.1.3.</t>
  </si>
  <si>
    <t>3.1.1.4.</t>
  </si>
  <si>
    <t xml:space="preserve">Оснащение оборудованием, мебелью, оргтехникой, расходными материалами для организации работы по направлению "туризм", аренда помещений для проведения промоакций, затраты 
на организацию работы туристских информационных центров, аренда оборудования и площадей
</t>
  </si>
  <si>
    <t>3.1.1.5.</t>
  </si>
  <si>
    <t>3.2.1.1.</t>
  </si>
  <si>
    <t>4.1.1.1.</t>
  </si>
  <si>
    <t>4.1.1.2.</t>
  </si>
  <si>
    <t>4.2.1.1.</t>
  </si>
  <si>
    <t>4.2.1.2.</t>
  </si>
  <si>
    <t>4.3.1.1.</t>
  </si>
  <si>
    <t xml:space="preserve">4.3.2.
(Н10-2)
</t>
  </si>
  <si>
    <t>4.3.2.1.</t>
  </si>
  <si>
    <t>Повышение квалификации творческих и управленческих кадров в сфере культуры</t>
  </si>
  <si>
    <t>4.4.1.1.</t>
  </si>
  <si>
    <t xml:space="preserve">Обеспечение развития и укрепления материально-технической базы домов культуры в населенных пунктах 
с численностью населения до 50 тысяч человек
</t>
  </si>
  <si>
    <t>4.4.1.2.</t>
  </si>
  <si>
    <t>4.4.1.3.</t>
  </si>
  <si>
    <t xml:space="preserve">4.5.1.
(Н10-1)
</t>
  </si>
  <si>
    <t>Региональный проект "Обеспечение качественно нового уровня развития инфраструктуры" ("Культурная среда")</t>
  </si>
  <si>
    <t>4.5.1.1.</t>
  </si>
  <si>
    <t>4.2.1.3.</t>
  </si>
  <si>
    <t>Организация проведения независимой оценки качества работы организаций культуры (государственных и муниципальных) Пензенской области</t>
  </si>
  <si>
    <t>Реконструкция и капитальный ремонт зданий муниципальных учреждений культуры</t>
  </si>
  <si>
    <t>Причины невыполнения мероприятия, объемов финансирования мероприятия (проблемы организационного правового характера, а именно проведения конкурсных процедур, заключение госконтрактов, подготовка ПСД сокращение финансирования)</t>
  </si>
  <si>
    <t xml:space="preserve">1.3.3.2. 
</t>
  </si>
  <si>
    <t>Реализация программ, направленных
на укрепление единства нации, духовно-нравственное и патриотическое воспитание</t>
  </si>
  <si>
    <t>Реализация программы 
"Волонтеры культуры"</t>
  </si>
  <si>
    <t xml:space="preserve"> Региональный проект "Цифровизация услуг и формирование информационного пространства в сфере культуры" ("Цифровая культура")
</t>
  </si>
  <si>
    <t>2.1.2.
(Н10-3)</t>
  </si>
  <si>
    <t xml:space="preserve"> Организация онлайн-трансляций мероприятий, размещаемых на портале "Культура РФ"</t>
  </si>
  <si>
    <t>2.1.2.1.</t>
  </si>
  <si>
    <t xml:space="preserve">Региональный проект "Обеспечение качественно нового уровня развития инфраструктуры" ("Культурная среда")
</t>
  </si>
  <si>
    <t xml:space="preserve">4.4.2.
(Н10-1) </t>
  </si>
  <si>
    <t>4.5.1.4.</t>
  </si>
  <si>
    <t>Создание модельных муниципальных библиотек</t>
  </si>
  <si>
    <t>2.4.2.1.</t>
  </si>
  <si>
    <t>4.1.2. (Н10-2)</t>
  </si>
  <si>
    <t>4.1.2.1.</t>
  </si>
  <si>
    <t xml:space="preserve">1.3.2. 
(Н10-3)
</t>
  </si>
  <si>
    <t>Региональный проект "Цифровизация услуг и формирование информацион-ного пространства в сфере культуры" ("Цифровая культура")</t>
  </si>
  <si>
    <t xml:space="preserve">Организация онлайн-трансляций мероприятий, размещаемых 
на портале "Культура РФ"
</t>
  </si>
  <si>
    <t>1.3.2.2.</t>
  </si>
  <si>
    <t>1.2.1.4.</t>
  </si>
  <si>
    <t>Проведение Межрегиональной книжной выставки-ярмарки "Мир книг на пензенской земле"</t>
  </si>
  <si>
    <t>1.3.2.1.</t>
  </si>
  <si>
    <t>Создание мультимедиа-гидов по экспозициям и выставочным проектам</t>
  </si>
  <si>
    <t>2.1.1.3.</t>
  </si>
  <si>
    <t>Организация и проведение Международного фестиваля джазовой музыки "Джаз-Май-Пенза"</t>
  </si>
  <si>
    <t>2.2.1.2.</t>
  </si>
  <si>
    <t>Организация фестивалей</t>
  </si>
  <si>
    <t>2.4.1.2.</t>
  </si>
  <si>
    <t xml:space="preserve">Проведение совместных акций 
с творческими союзами
</t>
  </si>
  <si>
    <t>2.4.2.3.</t>
  </si>
  <si>
    <t xml:space="preserve">Государственная поддержка муниципальных учреждений культуры, находящихся 
на территории сельских поселений, и лучших работников муниципальных учреждений культуры, находящихся 
на территории 
сельских поселений
</t>
  </si>
  <si>
    <t xml:space="preserve">Участие в региональных, межрегиональных, всероссийских и международных туристских встречах, форумах, конференциях, семинарах, совещаниях, круглых столах
</t>
  </si>
  <si>
    <t>3.2.1.2.</t>
  </si>
  <si>
    <t>Проведение межрегиональных семинаров по развитию сотрудничества в сфере туризма</t>
  </si>
  <si>
    <t>4.1.1.3.</t>
  </si>
  <si>
    <t xml:space="preserve">Назначение и выплаты государственной и социальной стипендии обучающимся 
государственных профессиональных образовательных организаций
</t>
  </si>
  <si>
    <t>Модернизация муниципальных детских школ искусств по видам искусств</t>
  </si>
  <si>
    <t>4.4.2.1.</t>
  </si>
  <si>
    <t>* Показатель рассчитывается по итогам года</t>
  </si>
  <si>
    <t>4.5.1.6.</t>
  </si>
  <si>
    <t>Сохранение объекта культурного наследия регионального значения "Обсерватория метеорологическая (деревянная)", в рамках приспособления его к современному использованию</t>
  </si>
  <si>
    <t>Министерство культуры и туризма Пензенской области    Министерство строительства и дорожного хозяйства Пензенской области</t>
  </si>
  <si>
    <t>1.2.1.6.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</si>
  <si>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 Пензенской области</t>
  </si>
  <si>
    <t>1.3.3.3.</t>
  </si>
  <si>
    <t>Поддержка творческих проектов, направленных на укрепление российской гражданской идентичности на основе духовно-нравственных и культурных ценностей народов Российской Федерации, включая мероприятия, направленные на популяризацию русского языка и литературы, народных художественных промыслов и ремесел, поддержку изобразительного искусства</t>
  </si>
  <si>
    <t>4.5.1.7.</t>
  </si>
  <si>
    <t>Развитие сети учреждений культурно-досугового типа</t>
  </si>
  <si>
    <t>4.5.1.8.</t>
  </si>
  <si>
    <t>2.3.1.4.</t>
  </si>
  <si>
    <t>Проведение Межрегионального фестиваля фольклорных коллективов "Пензенский хоровод"</t>
  </si>
  <si>
    <t xml:space="preserve">Министерство культуры и туризма Пензенской области </t>
  </si>
  <si>
    <t>бюджеты муниципальных образований Пензенской области.</t>
  </si>
  <si>
    <t>Обеспечение деятельности аппарата исполнительного органа Пензенской области, уполномоченного в области сохранения, использования, популяризации и государственной охраны объектов культурного наследия на территории Пензенской области</t>
  </si>
  <si>
    <t>1.2.1.7.</t>
  </si>
  <si>
    <t xml:space="preserve">Комплектование книжных фондов созданных модельных муниципальных библиотек </t>
  </si>
  <si>
    <t xml:space="preserve">Обеспечение деятельности Государственного архива
Пензенской области
</t>
  </si>
  <si>
    <t>Министерство по делам архивов Пензенской области</t>
  </si>
  <si>
    <t xml:space="preserve">Министерство по делам архивов Пензенской области
</t>
  </si>
  <si>
    <t xml:space="preserve">Обеспечение деятельности аппарата Министерства по делам архивов Пензенской области
</t>
  </si>
  <si>
    <t>I,III квартал                  Количество мероприятий, единиц</t>
  </si>
  <si>
    <t>ОТЧЕТ об исполнении основных мероприятий, мероприятий государственной программы Пензенской области "Развитие культуры и туризма Пензенской области " за   I квартал 2023 года</t>
  </si>
  <si>
    <t>1.3.3.           (Н10-2)</t>
  </si>
  <si>
    <t>план  1 кв 2023 год</t>
  </si>
  <si>
    <t>факт  1 кв 2023 год</t>
  </si>
  <si>
    <t>Министерство   по охране памятников истории и культуры Пензенской области</t>
  </si>
  <si>
    <t>1.3.1.9.</t>
  </si>
  <si>
    <t xml:space="preserve">Сохранение, изучение и популяризация археологического наследия Пензенской области в музейной практике </t>
  </si>
  <si>
    <t>Министерство культуры и туризма Пензенской области, Министерство образования Пензенской области</t>
  </si>
  <si>
    <t>1.3.1.10</t>
  </si>
  <si>
    <t>3.1.2.</t>
  </si>
  <si>
    <t>Региональный проект "Развитие туристической инфраструктуры"</t>
  </si>
  <si>
    <t>Министерство культуры и туризма Пензенской области, Министерство строительства и дорожного хозяйства Пензенской области</t>
  </si>
  <si>
    <t>3.1.2.4</t>
  </si>
  <si>
    <t>Создание инженерной и транспортной инфраструктуры в целях развития туристских кластеров</t>
  </si>
  <si>
    <t>3.1.3.</t>
  </si>
  <si>
    <t>Региональный проект " Повышение доступности туристических продуктов (Пензенская область)"</t>
  </si>
  <si>
    <t>Поддержка и продвижение событийных мероприятий</t>
  </si>
  <si>
    <t>3.1.3.1</t>
  </si>
  <si>
    <t>Оснащение региональных и муниципальных театров, находящихся в городах с численностью населения более 300 тыс. человек</t>
  </si>
  <si>
    <t>4.5.1.9.</t>
  </si>
  <si>
    <t>Техническое оснащение региональных и муниципальных музеев</t>
  </si>
  <si>
    <t>2.4.1.4.</t>
  </si>
  <si>
    <t xml:space="preserve">Поддержка социально
значимых проектов в области народных художественных промыслов и ремесел в Пензенской области
</t>
  </si>
  <si>
    <t>Заключен договор на сумму 70,0 тыс.руб.</t>
  </si>
  <si>
    <t xml:space="preserve">Заключено   договоров на сумму 150,0 тыс.руб. </t>
  </si>
  <si>
    <t>заключены договора на сумму 200,0 тыс.руб.</t>
  </si>
  <si>
    <t>заключено контрактов и договоров на сумму 4471,7 тыс.руб.</t>
  </si>
  <si>
    <t>заключено контрактов и договоров на сумму 227,8  тыс.руб.</t>
  </si>
  <si>
    <t>заключены контракты на сумму  102126,1  тыс.руб.</t>
  </si>
  <si>
    <t>заключены контракты на сумму 10000,0 тыс.руб.</t>
  </si>
  <si>
    <t>заключены контракты на сумму  86771,2 тыс.руб.</t>
  </si>
  <si>
    <t xml:space="preserve">Заключены контракты на сумму          10205,4 тыс. руб. </t>
  </si>
  <si>
    <t xml:space="preserve">Заключены контракты на сумму 23475,5  тыс. руб. </t>
  </si>
  <si>
    <t>заключен договор на сумму 500,0 тыс.руб.</t>
  </si>
  <si>
    <t xml:space="preserve">Заключены договора на сумму 106,0 тыс.руб. </t>
  </si>
  <si>
    <t>заключено контрактов и договоров на сумму 149,5 тыс.руб.</t>
  </si>
  <si>
    <t>заключено  контрактов и договоров на сумму  570,2 тыс.руб.</t>
  </si>
  <si>
    <t>заключены контракты на сумму  534741,5 тыс.руб.</t>
  </si>
  <si>
    <t>Выплаты производились в соответствии с фактическими расходами, оплата заработной платы и начислений по оплате труда за март 2023 года проведены  в апреле 2023 года</t>
  </si>
  <si>
    <t xml:space="preserve">В I квартале 2023 года оплата расходов по  мероприятиям прошла в соответствии с утвержденным кассовым планом, проведение остальных мероприятий запланировано во II - IV квартале 2023 года </t>
  </si>
  <si>
    <t>III квартал</t>
  </si>
  <si>
    <t xml:space="preserve">IV квартал
Тираж, экземпляров
</t>
  </si>
  <si>
    <t xml:space="preserve">IV квартал
Количество посещений организаций культуры по отношению к уровню 2017 года (в части посещения библиотек), процентов
</t>
  </si>
  <si>
    <t xml:space="preserve">IV квартал
Количество муниципальных модельных библиотек, обновивших книжные фонды, единиц
</t>
  </si>
  <si>
    <t xml:space="preserve">I- IV квартал
Количество оцифрованных книжных памятников, единиц
</t>
  </si>
  <si>
    <t xml:space="preserve">I- IV квартал
1. Количество граждан, посетивших экспозиции и выставки государственных музеев Пензенской области, тыс. человек
</t>
  </si>
  <si>
    <t>2. Количество выставок, представленных государственными музеями, единиц</t>
  </si>
  <si>
    <t xml:space="preserve">IV квартал
Количество посетителей, человек
</t>
  </si>
  <si>
    <t xml:space="preserve">III квартал
Количество участников, человек
</t>
  </si>
  <si>
    <t>1.3.1.5.</t>
  </si>
  <si>
    <t xml:space="preserve">Проведение 
фестиваля народных художественных промыслов и ремесел 
«Пенза - сердце мастерства»
</t>
  </si>
  <si>
    <t xml:space="preserve">IV квартал
Количество участников, человек
</t>
  </si>
  <si>
    <t xml:space="preserve">II- IV квартал
Количество мероприятий, единиц
</t>
  </si>
  <si>
    <t xml:space="preserve">I-IV квартал
1. Участие в научно-исследовательских раскопочных/разведочных экспедициях, единиц 
</t>
  </si>
  <si>
    <t xml:space="preserve">2. Проведение просветительских мероприятий по археологии, единиц </t>
  </si>
  <si>
    <t>3. Создание археологических выставок, единиц</t>
  </si>
  <si>
    <t xml:space="preserve">III квартал
Количество музеев, оснащенных мультимедиа-гидами, единиц 
</t>
  </si>
  <si>
    <t xml:space="preserve">I-IV квартал
Количество онлайн-трансляций, единиц
</t>
  </si>
  <si>
    <t xml:space="preserve">I- IV квартал
1. Количество программ, единиц 
</t>
  </si>
  <si>
    <t>2. Количество участников, тыс. чел.</t>
  </si>
  <si>
    <t xml:space="preserve">IV квартал
Количество передвижных выставок ведущих федеральных
и региональных музеев, единиц
</t>
  </si>
  <si>
    <t xml:space="preserve">IV квартал
1. Количество участников (посетителей) творческого проекта,  человек   
</t>
  </si>
  <si>
    <t>2. Количество проведенных мероприятий в рамках творческого проекта, мероприятий</t>
  </si>
  <si>
    <t xml:space="preserve">I- IV квартал
1. Прием дел на хранение, единиц
</t>
  </si>
  <si>
    <t>2. Исполнение запросов граждан, тыс. единиц</t>
  </si>
  <si>
    <t xml:space="preserve">I- IV квартал
Организация и проведение заседаний экспертно-проверочной комиссии, единиц
</t>
  </si>
  <si>
    <t xml:space="preserve">I- IV квартал
1. Количество граждан, посетивших спектакли и концерты,  тыс. человек
</t>
  </si>
  <si>
    <t>2.Количество проведенных спектаклей и концертов, единиц</t>
  </si>
  <si>
    <t xml:space="preserve">I- IV квартал
Количество мероприятий, единиц
</t>
  </si>
  <si>
    <t xml:space="preserve">Количество посещений, человек
</t>
  </si>
  <si>
    <t xml:space="preserve">II квартал
Количество зрителей,  человек
</t>
  </si>
  <si>
    <t xml:space="preserve">I - II квартал
Количество онлайн-трансляций, единиц
</t>
  </si>
  <si>
    <t xml:space="preserve">I- IV квартал
Количество кинопоказов, единиц
</t>
  </si>
  <si>
    <t xml:space="preserve">III- IV квартал
Количество фестивалей, единиц
</t>
  </si>
  <si>
    <t xml:space="preserve">I- IV квартал
1. Количество проведенных культурно-досуговых мероприятий, единиц
</t>
  </si>
  <si>
    <t>2. Количество граждан, участвующих в культурно-досуговых мероприятиях, тыс. человек</t>
  </si>
  <si>
    <t xml:space="preserve">I- IV квартал
Количество семинаров, единиц
</t>
  </si>
  <si>
    <t xml:space="preserve">III квартал
Количество мероприятий, единиц
</t>
  </si>
  <si>
    <t xml:space="preserve">II- IV квартал
Количество фестивалей, единиц
</t>
  </si>
  <si>
    <t xml:space="preserve">I квартал
Количество акций, единиц
</t>
  </si>
  <si>
    <t xml:space="preserve">IV квартал
Количество предоставленных грантов,  единиц
</t>
  </si>
  <si>
    <t xml:space="preserve">IV квартал
Количество любительских коллективов получивших поддержку, единиц
</t>
  </si>
  <si>
    <t xml:space="preserve">I- II квартал
Количество фестивалей, единиц
</t>
  </si>
  <si>
    <t xml:space="preserve">II квартал
Оказана государственная поддержка лучшим работникам сельских учреждений культуры, человек
</t>
  </si>
  <si>
    <t xml:space="preserve">Оказана государственная поддержка лучшим сельским учреждениям культуры, единиц
</t>
  </si>
  <si>
    <t xml:space="preserve">II- IV квартал 
Количество мероприятий, единиц
</t>
  </si>
  <si>
    <t xml:space="preserve">IV квартал
Количество поддержанных проектов, единиц
</t>
  </si>
  <si>
    <t xml:space="preserve">II-IV квартал
Разработка и изготовление подарочной, рекламно-информационной и сувенирной продукции, единиц
</t>
  </si>
  <si>
    <t xml:space="preserve">I- IV квартал
Количество обновлений, единиц
</t>
  </si>
  <si>
    <t xml:space="preserve">II- IV квартал
Количество фестивалей, единиц
</t>
  </si>
  <si>
    <t xml:space="preserve">Количество рекламных туров, единиц
</t>
  </si>
  <si>
    <t>Количество выставок, единиц</t>
  </si>
  <si>
    <t xml:space="preserve">Количество конкурсов, единиц </t>
  </si>
  <si>
    <t xml:space="preserve">III квартал
Проведение промоакций, единиц
</t>
  </si>
  <si>
    <t xml:space="preserve">I квартал
1. Разработка проектной документации с получением экспертизы, комплект  
</t>
  </si>
  <si>
    <t>2. Количество заключенных договоров на строительство автомобильной дороги, контракт</t>
  </si>
  <si>
    <t xml:space="preserve">I- III квартал
Количество форумов, конференций, семинаров, выставок, единиц
</t>
  </si>
  <si>
    <t xml:space="preserve">IV квартал
Количество семинаров, единиц
</t>
  </si>
  <si>
    <t xml:space="preserve">I- IV квартал
Количество обучающихся, человек
</t>
  </si>
  <si>
    <t xml:space="preserve">I- IV квартал
Количество мероприятий, единиц
</t>
  </si>
  <si>
    <t xml:space="preserve">I- IV квартал
Количество стипендиатов,  человек
</t>
  </si>
  <si>
    <t xml:space="preserve">II-IV квартал
Количество мероприятий в рамках поддержки добровольческих движений, единиц
</t>
  </si>
  <si>
    <t xml:space="preserve">IV квартал
Отношение средней заработной платы работников учреждений культуры к среднемесячной начисленной заработной плате наемных работников
в организациях, 
у индивидуальных предпринимателей 
и физических лиц (среднемесячному доходу
от трудовой деятельности)
в Пензенской области*, процентов
</t>
  </si>
  <si>
    <t xml:space="preserve">I- IV квартал
Количество муниципальных образований, которым оказана методическая
и консультативная помощь, 
единиц
</t>
  </si>
  <si>
    <t xml:space="preserve">IV квартал
Доля организаций культуры, охваченных независимой оценкой, от общего числа организаций культуры
на территории
Пензенской области, 
процентов
</t>
  </si>
  <si>
    <t xml:space="preserve">IV квартал
Количество прошедших дополнительное профессиональное образование, человек
</t>
  </si>
  <si>
    <t xml:space="preserve">IV квартал
Количество прошедших повышение квалификации,
человек
</t>
  </si>
  <si>
    <t xml:space="preserve">  IV квартал
Средняя численность участников клубных формирований в расчете 
на одну тыс. человек
(в населенных пунктах 
с числом жителей 
до 50 тысяч человек), * человек 
</t>
  </si>
  <si>
    <t xml:space="preserve">    IV квартал
Количество усовершенствованных профессиональных репертуарных театров, находящихся в населенных пунктах с численностью населения до 300 тыс. человек, путем создания новых постановок и (или) улучшения материально-технического оснащения,  единиц
</t>
  </si>
  <si>
    <t xml:space="preserve">IV квартал
Количество усовершенствованных детских и кукольных театров путем создания новых постановок и (или) улучшения технического оснащения,единиц
</t>
  </si>
  <si>
    <t xml:space="preserve">III-IV квартал
Количество реконструированных и (или) капитально отремонтированных муниципальных ДШИ,  единиц
</t>
  </si>
  <si>
    <t xml:space="preserve">II-IV квартал
Количество реконструированных
и капитально отремонтированных объектов,
объектов
</t>
  </si>
  <si>
    <t xml:space="preserve">IV квартал
Количество модельных муниципальных библиотек, единиц
</t>
  </si>
  <si>
    <t>Приобретение проекционного оборудования, комплект</t>
  </si>
  <si>
    <t xml:space="preserve">IV квартал
Приобретение мебели, комплект </t>
  </si>
  <si>
    <t xml:space="preserve">Количество объектов, введенных в эксплуатацию, единиц
</t>
  </si>
  <si>
    <t xml:space="preserve">Приобретение звукового светового оборудования, комплект
</t>
  </si>
  <si>
    <t xml:space="preserve">IV квартал 
Количество реконструированных, капитально отремонтированных учреждений культурно-досугового типа, единиц
</t>
  </si>
  <si>
    <t xml:space="preserve">IV квартал
Количество оснащенных региональных и муниципальных музеев, единиц
</t>
  </si>
  <si>
    <t xml:space="preserve">IV квартал
Количество оснащённых региональных и муниципальных театров, единиц
</t>
  </si>
  <si>
    <t>Организация проведения государственной историко-культурной экспертизы документации, обосновывающей включение объектов культурного наследия в единый государственный реестр объектов культурного наследия (памятников истории и культуры) народов Российской Федерации, объектов</t>
  </si>
  <si>
    <t xml:space="preserve">I- IV квартал
Количество организованных и проведенных мероприятий по государственному надзору за состоянием, содержанием, сохранением, использованием, популяризацией
и государственной охраной объектов культурного наследия, единиц
</t>
  </si>
  <si>
    <t>В I квартале 2023 года было проведено 3 государственных праздника: День защитника Отечества, Международный женский день, День работника культуры.Заключено  договоров на сумму 2342,3 тыс.руб.</t>
  </si>
  <si>
    <t>В рамках реализации данного мероприятия в ГАУК ПО Пензаконцерт прошел показ фильма "Они сражались за родину"</t>
  </si>
  <si>
    <t>В рамках реализации данного мероприятия состоялось 2 семинара: 24.03.2023 г. в ГБУК Пензенская областная библиотека им. М.Ю. Лермонтова и 30.03. в р.п. Лунино (Мероприятия проводились ГБУК Пензенский областной Дом народного творчества)</t>
  </si>
  <si>
    <t xml:space="preserve">В рамках реализации данного мероприятия был проведен Областной конкурс детского художественного творчества «Одарённые дети-2023». Заключено  договоров на сумму 298,7 тыс.руб. </t>
  </si>
  <si>
    <t xml:space="preserve">В рамках реализации данного мероприятия состоялись: ХI Всероссийский фестиваль-конкурс классической и современной музыки для детей и юношества «Музыкальный подснежник», Областной творческий конкурс «Дебют», </t>
  </si>
  <si>
    <t>В рамках реализации данного мероприятия - участие в MITT Международная выставка туризма и индустрии гостеприимства 2023. Заключены контракты на сумму  1088,0 тыс.руб.</t>
  </si>
  <si>
    <t xml:space="preserve">заключены контракты на сумму 24 174,6 тыс.руб. </t>
  </si>
  <si>
    <t>заключен контракт на сумму 45745.1 тыс.руб.</t>
  </si>
  <si>
    <t>Обеспечена деятельность 2 государственных библиотек Пензнской области: ГБУК Пензенская областная библиотека им. М.Ю. Лермонтова, ГКУК Областная библиотека для детей и юношества". Заключено  контрактов и договоров на сумму 7702,2  тыс.руб.</t>
  </si>
  <si>
    <t>Обеспечена деятельность трех государственных музеев Пензенской области: ГБУК Пензенская областная картинная галерея им. К.А. Савицкого, ГБУК Пензенский государственный краеведческий музей, ГБУК Объединение литературно-мемориальных музеев Пензенской области". Заключено  контрактов и договоров на сумму 21890,2 тыс.руб.</t>
  </si>
  <si>
    <t>Обеспечена деятельность 4 театрально-концертных государственных организаций Пензенской области - ГАУК ПО Пензаконцерт, ГАУК Пензенский областной драматический театр им. А.В. Луначарского, ГБУК "ЦТИ "Дом Мейерхольда", ГБУК "Пензенский областной театр кукол "Кукольный Дом". Заключено  контрактов и договоров на сумму 20956,8 тыс.руб.</t>
  </si>
  <si>
    <t>Обеспечена деятельность двух культурно-досуговых учреждений Пензенской области: ГАУК Центр культурного развития "Дом офицеров", ГБУК "Пензенский областной Дом народного творчества". заключено  контрактов и договоров на сумму 6714,7 тыс.руб.</t>
  </si>
  <si>
    <t xml:space="preserve">I- IV квартал
1. Количество выданных книг, тыс. экз.
</t>
  </si>
  <si>
    <t>2. Количество читателей, тыс. чел.</t>
  </si>
  <si>
    <t>Церемония занесения лучших по профессиям и передовых предприятий в Галерею Почета и Славы Пензенской области</t>
  </si>
  <si>
    <t>Поддержка творческой деятельности и техническое оснащение детских и кукольных театров</t>
  </si>
  <si>
    <t>Основное мероприятие 1.3.: "Развитие музейного дела"</t>
  </si>
  <si>
    <t>Основное мероприятие 1.4.: "Развитие архивного дела"</t>
  </si>
  <si>
    <t>Основное мероприятие 2.1. "Сохранение и развитие исполнительских искусств, поддержка современного изобразительного искусства"</t>
  </si>
  <si>
    <t xml:space="preserve">Основное мероприятие 2.2. 
"Создание условий для кинопоказа лучших отечественных фильмов"
</t>
  </si>
  <si>
    <t>Основное мероприятие 2.3. "Сохранение и развитие традиционной народной культуры, нематериального культурного наследия народов 
Российской Федерации"</t>
  </si>
  <si>
    <t>Основное мероприятие 2.4. "Поддержка творческих инициатив населения, а также деятелей культуры и искусства, организаций в сфере культуры, творческих союзов"</t>
  </si>
  <si>
    <t>Организация и проведение Фестиваля любительских творческих коллективов</t>
  </si>
  <si>
    <t>Основное мероприятие 2.5. "Организация и проведение мероприятий, посвященных значимым событиям в культурной жизни Пензенской области и России, развитие культурного сотрудничества"</t>
  </si>
  <si>
    <t>В рамках реализации данного мероприятия состоялся Спектакль театра на песке "Надежда Рихтер. Жить, верить, любить", на базе ГАУК ПО "ЦКР "Дом офицеров". Мероприятие проводилось в рамках государственного задания учреждения.</t>
  </si>
  <si>
    <t xml:space="preserve">Софинансирование расходов
по разработке и изготовлению инвестиционных проектов по объектам туризма (в том числе фольклорной деревни, центров ремесел, усадеб, туристских баз и комплексов) и софинансирование расходов на модернизацию и развитие инфраструктуры туризма 
(в том числе, реконструкция и капитальный ремонт), приобретение инвентаря, снаряжения и туристской навигации
</t>
  </si>
  <si>
    <t xml:space="preserve">Основное мероприятие 3.1.
"Развитие внутреннего туризма"
</t>
  </si>
  <si>
    <t>Основное мероприятие 3.2. "Развитие межрегионального и международного сотрудничества в сфере туризма"</t>
  </si>
  <si>
    <t>Основное мероприятие 4.1. "Создание условий для кадровой обеспеченности сферы культуры"</t>
  </si>
  <si>
    <t>В рамках реализации данного мероприятия обеспечена деятельность 4 образовательных организаций сферы культуры: ГБПОУ Пензенский колледж искусств, ГБПОУ Пензенское художественное училище им. К.А. Савицкого", ГБПОУ Пензенский музыкальный колледж им. А.А. Архангельского", ГБПОУ "Кузнецкий музыкальный колледж". Заключено  контрактов и договоров на сумму 4583,3 тыс.руб.</t>
  </si>
  <si>
    <t>Основное мероприятие 4.2. "Выполнение государственных функций по выработке и реализации государственной политики, нормативно-правовому регулированию, контролю в сферах культуры и туристской деятельности, реализации мер по развитию информатизации отрасли"</t>
  </si>
  <si>
    <t xml:space="preserve">Основное мероприятие 4.3. "Осуществление мероприятий
по дополнительному профессиональному образованию государственных гражданских служащих Министерства культуры и туризма Пензенской области  и работников государственных учреждений культуры 
Пензенской области"
</t>
  </si>
  <si>
    <t xml:space="preserve">Основное мероприятие 4.4. "Государственная поддержка комплексного развития государственных и муниципальных учреждений культуры"
</t>
  </si>
  <si>
    <t xml:space="preserve">В I квартале 2023 года проведена оплата предварительных расходов  регионального этапа фестиваля школьных и студенческих театральных коллективов «Театральное Приволжье» (время проведения ноябрь 2023 года). Оплата  мероприятий: " Региональный фестиваль хоровых коллективов",  "Межрегиональный детско-юношеский фестиваль национальных культур «Веретено» "запланирована в  IV квартале 2023 года </t>
  </si>
  <si>
    <t>Средства, выделенные на закупку оборудования, мебели, оргтехники и материалов  будут освоены во II кваотале 2023 года. Средства, выделенные на ГСМ, будут освоены в III квартале 2023 года.</t>
  </si>
  <si>
    <t>Средства предусмотрены на проведение митинг-концерта в IV квартале 2023 года</t>
  </si>
  <si>
    <t>Оплата по договору за оцифровку книжных памятников не произведена в I квартале 2023 года в связи с отсутствием финансирования.</t>
  </si>
  <si>
    <t xml:space="preserve">II-IV квартал                                        1. Изготовление скульптурной композиции, единиц.
2. Издание печатной продукции, печатных изданий.
</t>
  </si>
  <si>
    <t>III квартал                   Количество зрителей, посетивших событийное мероприятие, человек</t>
  </si>
  <si>
    <t xml:space="preserve">
</t>
  </si>
  <si>
    <t>Реализация проекта «Земляки»</t>
  </si>
  <si>
    <t>Мероприятие внесено Постановлением Правительства Пензенской области от 14.04.2023 №300-пП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</si>
</sst>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 Cyr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top" wrapText="1"/>
    </xf>
    <xf numFmtId="0" fontId="0" fillId="2" borderId="0" xfId="0" applyFill="1" applyBorder="1"/>
    <xf numFmtId="164" fontId="0" fillId="2" borderId="0" xfId="0" applyNumberFormat="1" applyFill="1"/>
    <xf numFmtId="0" fontId="0" fillId="2" borderId="8" xfId="0" applyFill="1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/>
    <xf numFmtId="0" fontId="12" fillId="2" borderId="18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164" fontId="8" fillId="0" borderId="15" xfId="0" applyNumberFormat="1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right" vertical="top" wrapText="1"/>
    </xf>
    <xf numFmtId="0" fontId="12" fillId="0" borderId="18" xfId="0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right" vertical="top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right" vertical="top" wrapText="1"/>
    </xf>
    <xf numFmtId="0" fontId="12" fillId="0" borderId="2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2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right" vertical="top" wrapText="1"/>
    </xf>
    <xf numFmtId="0" fontId="8" fillId="0" borderId="7" xfId="0" applyFont="1" applyFill="1" applyBorder="1" applyAlignment="1">
      <alignment vertical="top" wrapText="1"/>
    </xf>
    <xf numFmtId="164" fontId="3" fillId="0" borderId="7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top" wrapText="1"/>
    </xf>
    <xf numFmtId="0" fontId="13" fillId="2" borderId="0" xfId="0" applyFont="1" applyFill="1"/>
    <xf numFmtId="0" fontId="0" fillId="2" borderId="0" xfId="0" applyFill="1" applyAlignment="1">
      <alignment vertical="center"/>
    </xf>
    <xf numFmtId="164" fontId="3" fillId="0" borderId="15" xfId="0" applyNumberFormat="1" applyFont="1" applyFill="1" applyBorder="1" applyAlignment="1">
      <alignment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8" fillId="0" borderId="15" xfId="0" applyNumberFormat="1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" fontId="0" fillId="2" borderId="0" xfId="0" applyNumberFormat="1" applyFill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vertical="top" wrapText="1"/>
    </xf>
    <xf numFmtId="14" fontId="3" fillId="0" borderId="2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vertical="top" wrapText="1"/>
    </xf>
    <xf numFmtId="164" fontId="3" fillId="0" borderId="15" xfId="0" applyNumberFormat="1" applyFont="1" applyFill="1" applyBorder="1" applyAlignment="1">
      <alignment horizontal="center" vertical="top" wrapText="1"/>
    </xf>
    <xf numFmtId="14" fontId="3" fillId="0" borderId="12" xfId="0" applyNumberFormat="1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14" fontId="3" fillId="0" borderId="11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wrapText="1"/>
    </xf>
    <xf numFmtId="4" fontId="3" fillId="0" borderId="15" xfId="0" applyNumberFormat="1" applyFont="1" applyFill="1" applyBorder="1" applyAlignment="1">
      <alignment horizontal="center" vertical="top"/>
    </xf>
    <xf numFmtId="4" fontId="3" fillId="0" borderId="8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  <xf numFmtId="0" fontId="3" fillId="0" borderId="8" xfId="0" applyNumberFormat="1" applyFont="1" applyFill="1" applyBorder="1" applyAlignment="1">
      <alignment horizontal="right" vertical="top"/>
    </xf>
    <xf numFmtId="0" fontId="3" fillId="0" borderId="15" xfId="0" applyNumberFormat="1" applyFont="1" applyFill="1" applyBorder="1" applyAlignment="1">
      <alignment horizontal="right" vertical="top"/>
    </xf>
    <xf numFmtId="14" fontId="3" fillId="0" borderId="15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right" vertical="top"/>
    </xf>
    <xf numFmtId="0" fontId="3" fillId="0" borderId="15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vertical="top" wrapText="1"/>
    </xf>
    <xf numFmtId="0" fontId="14" fillId="0" borderId="15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/>
    </xf>
    <xf numFmtId="164" fontId="14" fillId="0" borderId="15" xfId="0" applyNumberFormat="1" applyFont="1" applyFill="1" applyBorder="1" applyAlignment="1">
      <alignment horizontal="center" vertical="top"/>
    </xf>
    <xf numFmtId="4" fontId="3" fillId="0" borderId="7" xfId="0" applyNumberFormat="1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/>
    </xf>
    <xf numFmtId="16" fontId="3" fillId="0" borderId="15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16" fontId="3" fillId="0" borderId="2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right" vertical="top" wrapText="1"/>
    </xf>
    <xf numFmtId="16" fontId="8" fillId="0" borderId="3" xfId="0" applyNumberFormat="1" applyFont="1" applyFill="1" applyBorder="1" applyAlignment="1">
      <alignment horizontal="center" vertical="top" wrapText="1"/>
    </xf>
    <xf numFmtId="16" fontId="3" fillId="0" borderId="12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vertical="top" wrapText="1"/>
    </xf>
    <xf numFmtId="4" fontId="3" fillId="0" borderId="7" xfId="0" applyNumberFormat="1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vertical="top" wrapText="1"/>
    </xf>
    <xf numFmtId="164" fontId="3" fillId="0" borderId="10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 wrapText="1"/>
    </xf>
    <xf numFmtId="4" fontId="8" fillId="0" borderId="3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right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14" fontId="3" fillId="0" borderId="7" xfId="0" applyNumberFormat="1" applyFont="1" applyFill="1" applyBorder="1" applyAlignment="1">
      <alignment vertical="top"/>
    </xf>
    <xf numFmtId="14" fontId="12" fillId="0" borderId="3" xfId="0" applyNumberFormat="1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3" fillId="0" borderId="12" xfId="0" applyNumberFormat="1" applyFont="1" applyFill="1" applyBorder="1" applyAlignment="1">
      <alignment horizontal="center" vertical="top"/>
    </xf>
    <xf numFmtId="0" fontId="3" fillId="0" borderId="1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6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right" vertical="top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top" wrapText="1"/>
    </xf>
    <xf numFmtId="2" fontId="13" fillId="2" borderId="0" xfId="0" applyNumberFormat="1" applyFont="1" applyFill="1"/>
    <xf numFmtId="0" fontId="3" fillId="0" borderId="7" xfId="0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16" fontId="3" fillId="0" borderId="3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16" fillId="0" borderId="15" xfId="0" applyFont="1" applyFill="1" applyBorder="1" applyAlignment="1">
      <alignment horizontal="center" vertical="top" wrapText="1"/>
    </xf>
    <xf numFmtId="4" fontId="16" fillId="0" borderId="15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top" wrapText="1"/>
    </xf>
    <xf numFmtId="14" fontId="16" fillId="0" borderId="3" xfId="0" applyNumberFormat="1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4" fontId="18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vertical="top" wrapText="1"/>
    </xf>
    <xf numFmtId="164" fontId="16" fillId="0" borderId="4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right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horizontal="center" vertical="top" wrapText="1"/>
    </xf>
    <xf numFmtId="14" fontId="1" fillId="0" borderId="11" xfId="0" applyNumberFormat="1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 wrapText="1"/>
    </xf>
    <xf numFmtId="4" fontId="1" fillId="0" borderId="15" xfId="0" applyNumberFormat="1" applyFont="1" applyFill="1" applyBorder="1" applyAlignment="1">
      <alignment vertical="top" wrapText="1"/>
    </xf>
    <xf numFmtId="164" fontId="1" fillId="0" borderId="1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16" fontId="3" fillId="0" borderId="1" xfId="0" applyNumberFormat="1" applyFont="1" applyFill="1" applyBorder="1" applyAlignment="1">
      <alignment horizontal="center" vertical="top" wrapText="1"/>
    </xf>
    <xf numFmtId="16" fontId="3" fillId="0" borderId="3" xfId="0" applyNumberFormat="1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8" xfId="0" applyNumberFormat="1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14" fontId="3" fillId="0" borderId="1" xfId="0" applyNumberFormat="1" applyFont="1" applyFill="1" applyBorder="1" applyAlignment="1">
      <alignment horizontal="center" vertical="top"/>
    </xf>
    <xf numFmtId="14" fontId="3" fillId="0" borderId="3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top"/>
    </xf>
    <xf numFmtId="4" fontId="3" fillId="0" borderId="10" xfId="0" applyNumberFormat="1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M211"/>
  <sheetViews>
    <sheetView tabSelected="1" view="pageBreakPreview" zoomScale="69" zoomScaleNormal="70" zoomScaleSheetLayoutView="69" workbookViewId="0">
      <pane ySplit="6" topLeftCell="A141" activePane="bottomLeft" state="frozen"/>
      <selection pane="bottomLeft" activeCell="C145" sqref="C145:S145"/>
    </sheetView>
  </sheetViews>
  <sheetFormatPr defaultRowHeight="15" x14ac:dyDescent="0.25"/>
  <cols>
    <col min="1" max="1" width="13.7109375" style="1" customWidth="1"/>
    <col min="2" max="2" width="38.5703125" style="1" customWidth="1"/>
    <col min="3" max="3" width="22.85546875" style="1" customWidth="1"/>
    <col min="4" max="4" width="19.28515625" style="1" customWidth="1"/>
    <col min="5" max="5" width="13.42578125" style="1" customWidth="1"/>
    <col min="6" max="6" width="14" style="1" customWidth="1"/>
    <col min="7" max="7" width="12.140625" style="1" customWidth="1"/>
    <col min="8" max="8" width="11.140625" style="1" customWidth="1"/>
    <col min="9" max="9" width="15.7109375" style="1" customWidth="1"/>
    <col min="10" max="10" width="15.42578125" style="1" customWidth="1"/>
    <col min="11" max="11" width="12" style="1" bestFit="1" customWidth="1"/>
    <col min="12" max="12" width="9.42578125" style="1" customWidth="1"/>
    <col min="13" max="14" width="9.28515625" style="1" bestFit="1" customWidth="1"/>
    <col min="15" max="15" width="27.42578125" style="1" customWidth="1"/>
    <col min="16" max="16" width="11.7109375" style="1" customWidth="1"/>
    <col min="17" max="17" width="11.140625" style="1" customWidth="1"/>
    <col min="18" max="18" width="34.28515625" style="1" customWidth="1"/>
    <col min="19" max="19" width="16.5703125" style="1" customWidth="1"/>
    <col min="20" max="20" width="9.140625" style="1"/>
    <col min="21" max="21" width="15.7109375" style="1" customWidth="1"/>
    <col min="22" max="22" width="9.140625" style="1"/>
    <col min="23" max="23" width="12.140625" style="1" customWidth="1"/>
    <col min="24" max="16384" width="9.140625" style="1"/>
  </cols>
  <sheetData>
    <row r="1" spans="1:20" ht="39" customHeight="1" x14ac:dyDescent="0.25">
      <c r="A1" s="384" t="s">
        <v>192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</row>
    <row r="2" spans="1:20" ht="25.5" customHeight="1" thickBot="1" x14ac:dyDescent="0.3">
      <c r="A2" s="6"/>
      <c r="B2" s="7"/>
      <c r="C2" s="390" t="s">
        <v>49</v>
      </c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8"/>
      <c r="Q2" s="8"/>
    </row>
    <row r="3" spans="1:20" ht="15.75" customHeight="1" thickBot="1" x14ac:dyDescent="0.3">
      <c r="A3" s="387" t="s">
        <v>60</v>
      </c>
      <c r="B3" s="387" t="s">
        <v>0</v>
      </c>
      <c r="C3" s="387" t="s">
        <v>1</v>
      </c>
      <c r="D3" s="410" t="s">
        <v>2</v>
      </c>
      <c r="E3" s="411"/>
      <c r="F3" s="411"/>
      <c r="G3" s="411"/>
      <c r="H3" s="411"/>
      <c r="I3" s="411"/>
      <c r="J3" s="411"/>
      <c r="K3" s="411"/>
      <c r="L3" s="411"/>
      <c r="M3" s="411"/>
      <c r="N3" s="412"/>
      <c r="O3" s="395" t="s">
        <v>61</v>
      </c>
      <c r="P3" s="396"/>
      <c r="Q3" s="397"/>
      <c r="R3" s="387" t="s">
        <v>62</v>
      </c>
      <c r="S3" s="387" t="s">
        <v>63</v>
      </c>
    </row>
    <row r="4" spans="1:20" ht="15.75" customHeight="1" thickBot="1" x14ac:dyDescent="0.3">
      <c r="A4" s="388"/>
      <c r="B4" s="388"/>
      <c r="C4" s="388"/>
      <c r="D4" s="395" t="s">
        <v>3</v>
      </c>
      <c r="E4" s="396"/>
      <c r="F4" s="397"/>
      <c r="G4" s="405" t="s">
        <v>4</v>
      </c>
      <c r="H4" s="413"/>
      <c r="I4" s="413"/>
      <c r="J4" s="413"/>
      <c r="K4" s="413"/>
      <c r="L4" s="413"/>
      <c r="M4" s="413"/>
      <c r="N4" s="406"/>
      <c r="O4" s="407"/>
      <c r="P4" s="408"/>
      <c r="Q4" s="409"/>
      <c r="R4" s="388"/>
      <c r="S4" s="388"/>
    </row>
    <row r="5" spans="1:20" ht="60" customHeight="1" thickBot="1" x14ac:dyDescent="0.3">
      <c r="A5" s="388"/>
      <c r="B5" s="388"/>
      <c r="C5" s="388"/>
      <c r="D5" s="398"/>
      <c r="E5" s="399"/>
      <c r="F5" s="400"/>
      <c r="G5" s="405" t="s">
        <v>5</v>
      </c>
      <c r="H5" s="406"/>
      <c r="I5" s="405" t="s">
        <v>6</v>
      </c>
      <c r="J5" s="406"/>
      <c r="K5" s="405" t="s">
        <v>183</v>
      </c>
      <c r="L5" s="406"/>
      <c r="M5" s="405" t="s">
        <v>7</v>
      </c>
      <c r="N5" s="406"/>
      <c r="O5" s="398"/>
      <c r="P5" s="399"/>
      <c r="Q5" s="400"/>
      <c r="R5" s="388"/>
      <c r="S5" s="388"/>
    </row>
    <row r="6" spans="1:20" ht="93" customHeight="1" thickBot="1" x14ac:dyDescent="0.3">
      <c r="A6" s="389"/>
      <c r="B6" s="389"/>
      <c r="C6" s="389"/>
      <c r="D6" s="9" t="s">
        <v>71</v>
      </c>
      <c r="E6" s="9" t="s">
        <v>72</v>
      </c>
      <c r="F6" s="9" t="s">
        <v>73</v>
      </c>
      <c r="G6" s="21" t="s">
        <v>45</v>
      </c>
      <c r="H6" s="21" t="s">
        <v>8</v>
      </c>
      <c r="I6" s="21" t="s">
        <v>70</v>
      </c>
      <c r="J6" s="21" t="s">
        <v>8</v>
      </c>
      <c r="K6" s="21" t="s">
        <v>45</v>
      </c>
      <c r="L6" s="21" t="s">
        <v>8</v>
      </c>
      <c r="M6" s="21" t="s">
        <v>45</v>
      </c>
      <c r="N6" s="21" t="s">
        <v>8</v>
      </c>
      <c r="O6" s="21" t="s">
        <v>9</v>
      </c>
      <c r="P6" s="10" t="s">
        <v>194</v>
      </c>
      <c r="Q6" s="10" t="s">
        <v>195</v>
      </c>
      <c r="R6" s="389"/>
      <c r="S6" s="389"/>
    </row>
    <row r="7" spans="1:20" ht="15.75" thickBot="1" x14ac:dyDescent="0.3">
      <c r="A7" s="16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</row>
    <row r="8" spans="1:20" ht="36.75" customHeight="1" thickBot="1" x14ac:dyDescent="0.3">
      <c r="A8" s="17">
        <v>1</v>
      </c>
      <c r="B8" s="11" t="s">
        <v>64</v>
      </c>
      <c r="C8" s="18"/>
      <c r="D8" s="11"/>
      <c r="E8" s="18"/>
      <c r="F8" s="11"/>
      <c r="G8" s="18"/>
      <c r="H8" s="11"/>
      <c r="I8" s="18"/>
      <c r="J8" s="11"/>
      <c r="K8" s="18"/>
      <c r="L8" s="11"/>
      <c r="M8" s="18"/>
      <c r="N8" s="11"/>
      <c r="O8" s="18"/>
      <c r="P8" s="11"/>
      <c r="Q8" s="18"/>
      <c r="R8" s="11"/>
      <c r="S8" s="19"/>
    </row>
    <row r="9" spans="1:20" ht="18" customHeight="1" x14ac:dyDescent="0.25">
      <c r="A9" s="355" t="s">
        <v>11</v>
      </c>
      <c r="B9" s="76" t="s">
        <v>10</v>
      </c>
      <c r="C9" s="401"/>
      <c r="D9" s="393">
        <f>SUM(D11+D14)</f>
        <v>10401.4</v>
      </c>
      <c r="E9" s="393">
        <f>SUM(E11+E14)</f>
        <v>2579.4</v>
      </c>
      <c r="F9" s="393">
        <v>24.8</v>
      </c>
      <c r="G9" s="393">
        <f t="shared" ref="G9:N9" si="0">SUM(G11+G14)</f>
        <v>541.4</v>
      </c>
      <c r="H9" s="393">
        <f t="shared" si="0"/>
        <v>119.1</v>
      </c>
      <c r="I9" s="393">
        <f t="shared" si="0"/>
        <v>9860</v>
      </c>
      <c r="J9" s="393">
        <f t="shared" si="0"/>
        <v>2460.3000000000002</v>
      </c>
      <c r="K9" s="393">
        <f t="shared" si="0"/>
        <v>0</v>
      </c>
      <c r="L9" s="393">
        <f t="shared" si="0"/>
        <v>0</v>
      </c>
      <c r="M9" s="393">
        <f t="shared" si="0"/>
        <v>0</v>
      </c>
      <c r="N9" s="393">
        <f t="shared" si="0"/>
        <v>0</v>
      </c>
      <c r="O9" s="355"/>
      <c r="P9" s="355"/>
      <c r="Q9" s="355"/>
      <c r="R9" s="385"/>
      <c r="S9" s="403"/>
    </row>
    <row r="10" spans="1:20" ht="55.5" customHeight="1" thickBot="1" x14ac:dyDescent="0.3">
      <c r="A10" s="356"/>
      <c r="B10" s="77" t="s">
        <v>16</v>
      </c>
      <c r="C10" s="402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56"/>
      <c r="P10" s="356"/>
      <c r="Q10" s="356"/>
      <c r="R10" s="386"/>
      <c r="S10" s="404"/>
    </row>
    <row r="11" spans="1:20" ht="15" customHeight="1" x14ac:dyDescent="0.25">
      <c r="A11" s="287" t="s">
        <v>75</v>
      </c>
      <c r="B11" s="287" t="s">
        <v>56</v>
      </c>
      <c r="C11" s="287" t="s">
        <v>196</v>
      </c>
      <c r="D11" s="283">
        <v>907</v>
      </c>
      <c r="E11" s="283">
        <v>0</v>
      </c>
      <c r="F11" s="283">
        <v>0</v>
      </c>
      <c r="G11" s="322">
        <v>0</v>
      </c>
      <c r="H11" s="322">
        <v>0</v>
      </c>
      <c r="I11" s="283">
        <v>907</v>
      </c>
      <c r="J11" s="283">
        <v>0</v>
      </c>
      <c r="K11" s="283">
        <v>0</v>
      </c>
      <c r="L11" s="283">
        <v>0</v>
      </c>
      <c r="M11" s="283">
        <v>0</v>
      </c>
      <c r="N11" s="283">
        <v>0</v>
      </c>
      <c r="O11" s="231" t="s">
        <v>232</v>
      </c>
      <c r="P11" s="323">
        <v>0</v>
      </c>
      <c r="Q11" s="391">
        <v>0</v>
      </c>
      <c r="R11" s="351"/>
      <c r="S11" s="349"/>
      <c r="T11" s="348"/>
    </row>
    <row r="12" spans="1:20" ht="185.25" customHeight="1" thickBot="1" x14ac:dyDescent="0.3">
      <c r="A12" s="288"/>
      <c r="B12" s="325"/>
      <c r="C12" s="325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232" t="s">
        <v>312</v>
      </c>
      <c r="P12" s="324"/>
      <c r="Q12" s="392"/>
      <c r="R12" s="351"/>
      <c r="S12" s="350"/>
      <c r="T12" s="348"/>
    </row>
    <row r="13" spans="1:20" ht="81.75" customHeight="1" thickBot="1" x14ac:dyDescent="0.3">
      <c r="A13" s="28"/>
      <c r="B13" s="22" t="s">
        <v>131</v>
      </c>
      <c r="C13" s="361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3"/>
      <c r="T13" s="12"/>
    </row>
    <row r="14" spans="1:20" ht="233.25" customHeight="1" thickBot="1" x14ac:dyDescent="0.3">
      <c r="A14" s="74" t="s">
        <v>76</v>
      </c>
      <c r="B14" s="249" t="s">
        <v>184</v>
      </c>
      <c r="C14" s="248" t="s">
        <v>196</v>
      </c>
      <c r="D14" s="161">
        <v>9494.4</v>
      </c>
      <c r="E14" s="78">
        <v>2579.4</v>
      </c>
      <c r="F14" s="78">
        <v>27.2</v>
      </c>
      <c r="G14" s="79">
        <v>541.4</v>
      </c>
      <c r="H14" s="171">
        <v>119.1</v>
      </c>
      <c r="I14" s="78">
        <v>8953</v>
      </c>
      <c r="J14" s="78">
        <v>2460.3000000000002</v>
      </c>
      <c r="K14" s="78">
        <v>0</v>
      </c>
      <c r="L14" s="78">
        <v>0</v>
      </c>
      <c r="M14" s="78">
        <v>0</v>
      </c>
      <c r="N14" s="78">
        <v>0</v>
      </c>
      <c r="O14" s="232" t="s">
        <v>313</v>
      </c>
      <c r="P14" s="72">
        <v>4</v>
      </c>
      <c r="Q14" s="72">
        <v>7</v>
      </c>
      <c r="R14" s="203"/>
      <c r="S14" s="73"/>
    </row>
    <row r="15" spans="1:20" ht="99" customHeight="1" thickBot="1" x14ac:dyDescent="0.3">
      <c r="A15" s="74"/>
      <c r="B15" s="23" t="s">
        <v>131</v>
      </c>
      <c r="C15" s="364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6"/>
    </row>
    <row r="16" spans="1:20" ht="30.75" thickBot="1" x14ac:dyDescent="0.3">
      <c r="A16" s="82" t="s">
        <v>17</v>
      </c>
      <c r="B16" s="28" t="s">
        <v>46</v>
      </c>
      <c r="C16" s="28"/>
      <c r="D16" s="64">
        <f>SUM(D17+D20+D23+D25+D27)</f>
        <v>131702.09999999998</v>
      </c>
      <c r="E16" s="64">
        <f>SUM(E17+E20+E23+E25+E27)</f>
        <v>28868.7</v>
      </c>
      <c r="F16" s="64">
        <f>SUM(E16/D16)*100</f>
        <v>21.919696041293196</v>
      </c>
      <c r="G16" s="64">
        <f t="shared" ref="G16:N16" si="1">SUM(G17+G20+G23+G25+G27)</f>
        <v>5746.6</v>
      </c>
      <c r="H16" s="64">
        <f t="shared" si="1"/>
        <v>0</v>
      </c>
      <c r="I16" s="64">
        <f t="shared" si="1"/>
        <v>125900.59999999999</v>
      </c>
      <c r="J16" s="64">
        <f t="shared" si="1"/>
        <v>28868.7</v>
      </c>
      <c r="K16" s="64">
        <f t="shared" si="1"/>
        <v>54.9</v>
      </c>
      <c r="L16" s="64">
        <f t="shared" si="1"/>
        <v>0</v>
      </c>
      <c r="M16" s="64">
        <f t="shared" si="1"/>
        <v>0</v>
      </c>
      <c r="N16" s="64">
        <f t="shared" si="1"/>
        <v>0</v>
      </c>
      <c r="O16" s="28"/>
      <c r="P16" s="26"/>
      <c r="Q16" s="26"/>
      <c r="R16" s="30"/>
      <c r="S16" s="38"/>
    </row>
    <row r="17" spans="1:24" ht="45" customHeight="1" thickBot="1" x14ac:dyDescent="0.3">
      <c r="A17" s="368" t="s">
        <v>77</v>
      </c>
      <c r="B17" s="325" t="s">
        <v>18</v>
      </c>
      <c r="C17" s="325" t="s">
        <v>49</v>
      </c>
      <c r="D17" s="322">
        <v>120328.4</v>
      </c>
      <c r="E17" s="322">
        <v>28868.7</v>
      </c>
      <c r="F17" s="322">
        <v>24</v>
      </c>
      <c r="G17" s="322">
        <v>0</v>
      </c>
      <c r="H17" s="322">
        <v>0</v>
      </c>
      <c r="I17" s="322">
        <v>120328.4</v>
      </c>
      <c r="J17" s="322">
        <v>28868.7</v>
      </c>
      <c r="K17" s="322">
        <v>0</v>
      </c>
      <c r="L17" s="322">
        <v>0</v>
      </c>
      <c r="M17" s="322">
        <v>0</v>
      </c>
      <c r="N17" s="322">
        <v>0</v>
      </c>
      <c r="O17" s="74" t="s">
        <v>326</v>
      </c>
      <c r="P17" s="83">
        <v>623.5</v>
      </c>
      <c r="Q17" s="72">
        <v>625.20000000000005</v>
      </c>
      <c r="R17" s="321" t="s">
        <v>322</v>
      </c>
      <c r="S17" s="287"/>
    </row>
    <row r="18" spans="1:24" ht="85.5" customHeight="1" thickBot="1" x14ac:dyDescent="0.3">
      <c r="A18" s="369"/>
      <c r="B18" s="288"/>
      <c r="C18" s="288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" t="s">
        <v>327</v>
      </c>
      <c r="P18" s="62">
        <v>24.1</v>
      </c>
      <c r="Q18" s="26">
        <v>24.1</v>
      </c>
      <c r="R18" s="306"/>
      <c r="S18" s="288"/>
    </row>
    <row r="19" spans="1:24" ht="93.75" customHeight="1" thickBot="1" x14ac:dyDescent="0.3">
      <c r="A19" s="84"/>
      <c r="B19" s="24" t="s">
        <v>131</v>
      </c>
      <c r="C19" s="339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1"/>
    </row>
    <row r="20" spans="1:24" ht="57" customHeight="1" x14ac:dyDescent="0.25">
      <c r="A20" s="285" t="s">
        <v>150</v>
      </c>
      <c r="B20" s="287" t="s">
        <v>151</v>
      </c>
      <c r="C20" s="370" t="s">
        <v>49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1">
        <v>0</v>
      </c>
      <c r="K20" s="321">
        <v>0</v>
      </c>
      <c r="L20" s="321">
        <v>0</v>
      </c>
      <c r="M20" s="321">
        <v>0</v>
      </c>
      <c r="N20" s="321">
        <v>0</v>
      </c>
      <c r="O20" s="325" t="s">
        <v>239</v>
      </c>
      <c r="P20" s="367">
        <v>0</v>
      </c>
      <c r="Q20" s="367">
        <v>0</v>
      </c>
      <c r="R20" s="325"/>
      <c r="S20" s="325"/>
      <c r="U20" s="13"/>
      <c r="V20" s="13"/>
      <c r="W20" s="13"/>
      <c r="X20" s="3"/>
    </row>
    <row r="21" spans="1:24" ht="14.25" customHeight="1" thickBot="1" x14ac:dyDescent="0.3">
      <c r="A21" s="286"/>
      <c r="B21" s="288"/>
      <c r="C21" s="331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288"/>
      <c r="P21" s="324"/>
      <c r="Q21" s="324"/>
      <c r="R21" s="288"/>
      <c r="S21" s="288"/>
      <c r="U21" s="3"/>
      <c r="V21" s="3"/>
      <c r="W21" s="3"/>
      <c r="X21" s="3"/>
    </row>
    <row r="22" spans="1:24" ht="82.5" customHeight="1" thickBot="1" x14ac:dyDescent="0.3">
      <c r="A22" s="87"/>
      <c r="B22" s="23" t="s">
        <v>131</v>
      </c>
      <c r="C22" s="292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4"/>
    </row>
    <row r="23" spans="1:24" ht="48" customHeight="1" thickBot="1" x14ac:dyDescent="0.3">
      <c r="A23" s="87" t="s">
        <v>78</v>
      </c>
      <c r="B23" s="28" t="s">
        <v>66</v>
      </c>
      <c r="C23" s="217" t="s">
        <v>49</v>
      </c>
      <c r="D23" s="214">
        <v>300</v>
      </c>
      <c r="E23" s="214">
        <v>0</v>
      </c>
      <c r="F23" s="214">
        <v>0</v>
      </c>
      <c r="G23" s="214">
        <v>0</v>
      </c>
      <c r="H23" s="214">
        <v>0</v>
      </c>
      <c r="I23" s="214">
        <v>300</v>
      </c>
      <c r="J23" s="214">
        <v>0</v>
      </c>
      <c r="K23" s="214">
        <v>0</v>
      </c>
      <c r="L23" s="214">
        <v>0</v>
      </c>
      <c r="M23" s="214">
        <v>0</v>
      </c>
      <c r="N23" s="214">
        <v>0</v>
      </c>
      <c r="O23" s="28" t="s">
        <v>233</v>
      </c>
      <c r="P23" s="26">
        <v>0</v>
      </c>
      <c r="Q23" s="31">
        <v>0</v>
      </c>
      <c r="R23" s="211"/>
      <c r="S23" s="211"/>
    </row>
    <row r="24" spans="1:24" ht="65.25" customHeight="1" thickBot="1" x14ac:dyDescent="0.3">
      <c r="A24" s="87"/>
      <c r="B24" s="24" t="s">
        <v>131</v>
      </c>
      <c r="C24" s="292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4"/>
    </row>
    <row r="25" spans="1:24" ht="91.5" customHeight="1" thickBot="1" x14ac:dyDescent="0.3">
      <c r="A25" s="87" t="s">
        <v>173</v>
      </c>
      <c r="B25" s="71" t="s">
        <v>174</v>
      </c>
      <c r="C25" s="217" t="s">
        <v>49</v>
      </c>
      <c r="D25" s="214">
        <v>6301.2</v>
      </c>
      <c r="E25" s="214">
        <v>0</v>
      </c>
      <c r="F25" s="214">
        <v>0</v>
      </c>
      <c r="G25" s="214">
        <v>5746.6</v>
      </c>
      <c r="H25" s="214">
        <v>0</v>
      </c>
      <c r="I25" s="214">
        <v>499.7</v>
      </c>
      <c r="J25" s="214">
        <v>0</v>
      </c>
      <c r="K25" s="214">
        <v>54.9</v>
      </c>
      <c r="L25" s="214">
        <v>0</v>
      </c>
      <c r="M25" s="214">
        <v>0</v>
      </c>
      <c r="N25" s="214">
        <v>0</v>
      </c>
      <c r="O25" s="28" t="s">
        <v>234</v>
      </c>
      <c r="P25" s="26">
        <v>0</v>
      </c>
      <c r="Q25" s="31">
        <v>0</v>
      </c>
      <c r="R25" s="211"/>
      <c r="S25" s="211"/>
    </row>
    <row r="26" spans="1:24" ht="65.25" customHeight="1" thickBot="1" x14ac:dyDescent="0.3">
      <c r="A26" s="202"/>
      <c r="B26" s="24" t="s">
        <v>131</v>
      </c>
      <c r="C26" s="345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7"/>
    </row>
    <row r="27" spans="1:24" ht="90" customHeight="1" thickBot="1" x14ac:dyDescent="0.3">
      <c r="A27" s="90" t="s">
        <v>185</v>
      </c>
      <c r="B27" s="207" t="s">
        <v>186</v>
      </c>
      <c r="C27" s="27" t="s">
        <v>49</v>
      </c>
      <c r="D27" s="85">
        <v>4772.5</v>
      </c>
      <c r="E27" s="86">
        <v>0</v>
      </c>
      <c r="F27" s="85">
        <v>0</v>
      </c>
      <c r="G27" s="86">
        <v>0</v>
      </c>
      <c r="H27" s="85">
        <v>0</v>
      </c>
      <c r="I27" s="86">
        <v>4772.5</v>
      </c>
      <c r="J27" s="85">
        <v>0</v>
      </c>
      <c r="K27" s="86">
        <v>0</v>
      </c>
      <c r="L27" s="85">
        <v>0</v>
      </c>
      <c r="M27" s="86">
        <v>0</v>
      </c>
      <c r="N27" s="85">
        <v>0</v>
      </c>
      <c r="O27" s="212" t="s">
        <v>235</v>
      </c>
      <c r="P27" s="31">
        <v>0</v>
      </c>
      <c r="Q27" s="31">
        <v>0</v>
      </c>
      <c r="R27" s="28"/>
      <c r="S27" s="124"/>
    </row>
    <row r="28" spans="1:24" ht="65.25" customHeight="1" thickBot="1" x14ac:dyDescent="0.3">
      <c r="A28" s="201"/>
      <c r="B28" s="67" t="s">
        <v>131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06"/>
    </row>
    <row r="29" spans="1:24" ht="77.25" customHeight="1" thickBot="1" x14ac:dyDescent="0.3">
      <c r="A29" s="87" t="s">
        <v>80</v>
      </c>
      <c r="B29" s="28" t="s">
        <v>79</v>
      </c>
      <c r="C29" s="88" t="s">
        <v>49</v>
      </c>
      <c r="D29" s="162">
        <v>70</v>
      </c>
      <c r="E29" s="162">
        <v>0</v>
      </c>
      <c r="F29" s="64">
        <v>0</v>
      </c>
      <c r="G29" s="162">
        <v>0</v>
      </c>
      <c r="H29" s="162">
        <v>0</v>
      </c>
      <c r="I29" s="162">
        <v>70</v>
      </c>
      <c r="J29" s="162">
        <v>0</v>
      </c>
      <c r="K29" s="155">
        <v>0</v>
      </c>
      <c r="L29" s="155">
        <v>0</v>
      </c>
      <c r="M29" s="155">
        <v>0</v>
      </c>
      <c r="N29" s="155">
        <v>0</v>
      </c>
      <c r="O29" s="27" t="s">
        <v>74</v>
      </c>
      <c r="P29" s="27" t="s">
        <v>74</v>
      </c>
      <c r="Q29" s="27" t="s">
        <v>74</v>
      </c>
      <c r="R29" s="89"/>
      <c r="S29" s="74"/>
    </row>
    <row r="30" spans="1:24" ht="58.5" customHeight="1" thickBot="1" x14ac:dyDescent="0.3">
      <c r="A30" s="87" t="s">
        <v>81</v>
      </c>
      <c r="B30" s="260" t="s">
        <v>82</v>
      </c>
      <c r="C30" s="255" t="s">
        <v>49</v>
      </c>
      <c r="D30" s="261">
        <v>70</v>
      </c>
      <c r="E30" s="261">
        <v>0</v>
      </c>
      <c r="F30" s="262">
        <v>0</v>
      </c>
      <c r="G30" s="261">
        <v>0</v>
      </c>
      <c r="H30" s="261">
        <v>0</v>
      </c>
      <c r="I30" s="261">
        <v>70</v>
      </c>
      <c r="J30" s="261">
        <v>0</v>
      </c>
      <c r="K30" s="261">
        <v>0</v>
      </c>
      <c r="L30" s="261">
        <v>0</v>
      </c>
      <c r="M30" s="261">
        <v>0</v>
      </c>
      <c r="N30" s="261">
        <v>0</v>
      </c>
      <c r="O30" s="256" t="s">
        <v>236</v>
      </c>
      <c r="P30" s="250">
        <v>4</v>
      </c>
      <c r="Q30" s="263">
        <v>4</v>
      </c>
      <c r="R30" s="264" t="s">
        <v>215</v>
      </c>
      <c r="S30" s="265"/>
    </row>
    <row r="31" spans="1:24" ht="80.25" customHeight="1" thickBot="1" x14ac:dyDescent="0.3">
      <c r="A31" s="90"/>
      <c r="B31" s="266" t="s">
        <v>131</v>
      </c>
      <c r="C31" s="339" t="s">
        <v>350</v>
      </c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1"/>
    </row>
    <row r="32" spans="1:24" s="61" customFormat="1" ht="46.5" customHeight="1" thickBot="1" x14ac:dyDescent="0.3">
      <c r="A32" s="91" t="s">
        <v>20</v>
      </c>
      <c r="B32" s="27" t="s">
        <v>330</v>
      </c>
      <c r="C32" s="27"/>
      <c r="D32" s="92">
        <f>SUM(D33+D36+D38+D42+D44+D48)</f>
        <v>159769.30000000002</v>
      </c>
      <c r="E32" s="92">
        <f>SUM(E33+E36+E38+E42+E44+E48)</f>
        <v>32411</v>
      </c>
      <c r="F32" s="92">
        <f>SUM(E32/D32)*100</f>
        <v>20.286125056565936</v>
      </c>
      <c r="G32" s="92">
        <f t="shared" ref="G32:N32" si="2">SUM(G33+G36+G38+G42+G44+G48)</f>
        <v>0</v>
      </c>
      <c r="H32" s="92">
        <f t="shared" si="2"/>
        <v>0</v>
      </c>
      <c r="I32" s="92">
        <f t="shared" si="2"/>
        <v>159769.30000000002</v>
      </c>
      <c r="J32" s="92">
        <f t="shared" si="2"/>
        <v>32411</v>
      </c>
      <c r="K32" s="92">
        <f t="shared" si="2"/>
        <v>0</v>
      </c>
      <c r="L32" s="92">
        <f t="shared" si="2"/>
        <v>0</v>
      </c>
      <c r="M32" s="92">
        <f t="shared" si="2"/>
        <v>0</v>
      </c>
      <c r="N32" s="92">
        <f t="shared" si="2"/>
        <v>0</v>
      </c>
      <c r="O32" s="27" t="s">
        <v>74</v>
      </c>
      <c r="P32" s="27" t="s">
        <v>74</v>
      </c>
      <c r="Q32" s="94" t="s">
        <v>74</v>
      </c>
      <c r="R32" s="95"/>
      <c r="S32" s="94"/>
    </row>
    <row r="33" spans="1:19" ht="90" customHeight="1" thickBot="1" x14ac:dyDescent="0.3">
      <c r="A33" s="285" t="s">
        <v>83</v>
      </c>
      <c r="B33" s="287" t="s">
        <v>19</v>
      </c>
      <c r="C33" s="287" t="s">
        <v>49</v>
      </c>
      <c r="D33" s="283">
        <v>143556.70000000001</v>
      </c>
      <c r="E33" s="283">
        <v>32261</v>
      </c>
      <c r="F33" s="283">
        <v>22.5</v>
      </c>
      <c r="G33" s="283">
        <v>0</v>
      </c>
      <c r="H33" s="283">
        <v>0</v>
      </c>
      <c r="I33" s="283">
        <v>143556.70000000001</v>
      </c>
      <c r="J33" s="283">
        <v>32261</v>
      </c>
      <c r="K33" s="283">
        <v>0</v>
      </c>
      <c r="L33" s="283">
        <v>0</v>
      </c>
      <c r="M33" s="283">
        <v>0</v>
      </c>
      <c r="N33" s="359">
        <v>0</v>
      </c>
      <c r="O33" s="28" t="s">
        <v>237</v>
      </c>
      <c r="P33" s="62">
        <v>126.8</v>
      </c>
      <c r="Q33" s="26">
        <v>135.4</v>
      </c>
      <c r="R33" s="287" t="s">
        <v>323</v>
      </c>
      <c r="S33" s="287"/>
    </row>
    <row r="34" spans="1:19" ht="75" customHeight="1" thickBot="1" x14ac:dyDescent="0.3">
      <c r="A34" s="286"/>
      <c r="B34" s="288"/>
      <c r="C34" s="288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360"/>
      <c r="O34" s="28" t="s">
        <v>238</v>
      </c>
      <c r="P34" s="26">
        <v>101</v>
      </c>
      <c r="Q34" s="26">
        <v>111</v>
      </c>
      <c r="R34" s="288"/>
      <c r="S34" s="288"/>
    </row>
    <row r="35" spans="1:19" ht="66" customHeight="1" thickBot="1" x14ac:dyDescent="0.3">
      <c r="A35" s="189"/>
      <c r="B35" s="24" t="s">
        <v>131</v>
      </c>
      <c r="C35" s="289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1"/>
    </row>
    <row r="36" spans="1:19" ht="66.75" customHeight="1" thickBot="1" x14ac:dyDescent="0.3">
      <c r="A36" s="189" t="s">
        <v>84</v>
      </c>
      <c r="B36" s="27" t="s">
        <v>328</v>
      </c>
      <c r="C36" s="27" t="s">
        <v>49</v>
      </c>
      <c r="D36" s="63">
        <v>100</v>
      </c>
      <c r="E36" s="63">
        <v>0</v>
      </c>
      <c r="F36" s="169">
        <v>0</v>
      </c>
      <c r="G36" s="63">
        <v>0</v>
      </c>
      <c r="H36" s="63">
        <v>0</v>
      </c>
      <c r="I36" s="63">
        <v>100</v>
      </c>
      <c r="J36" s="63">
        <v>0</v>
      </c>
      <c r="K36" s="63">
        <v>0</v>
      </c>
      <c r="L36" s="63">
        <v>0</v>
      </c>
      <c r="M36" s="63">
        <v>0</v>
      </c>
      <c r="N36" s="96">
        <v>0</v>
      </c>
      <c r="O36" s="28" t="s">
        <v>239</v>
      </c>
      <c r="P36" s="26">
        <v>0</v>
      </c>
      <c r="Q36" s="26">
        <v>0</v>
      </c>
      <c r="R36" s="28"/>
      <c r="S36" s="97"/>
    </row>
    <row r="37" spans="1:19" ht="78.75" customHeight="1" thickBot="1" x14ac:dyDescent="0.3">
      <c r="A37" s="189"/>
      <c r="B37" s="23" t="s">
        <v>131</v>
      </c>
      <c r="C37" s="318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20"/>
    </row>
    <row r="38" spans="1:19" ht="55.5" customHeight="1" thickBot="1" x14ac:dyDescent="0.3">
      <c r="A38" s="189" t="s">
        <v>85</v>
      </c>
      <c r="B38" s="42" t="s">
        <v>47</v>
      </c>
      <c r="C38" s="180" t="s">
        <v>49</v>
      </c>
      <c r="D38" s="169">
        <v>350</v>
      </c>
      <c r="E38" s="169">
        <v>0</v>
      </c>
      <c r="F38" s="169">
        <v>0</v>
      </c>
      <c r="G38" s="169">
        <v>0</v>
      </c>
      <c r="H38" s="169">
        <v>0</v>
      </c>
      <c r="I38" s="169">
        <v>350</v>
      </c>
      <c r="J38" s="169">
        <v>0</v>
      </c>
      <c r="K38" s="63">
        <v>0</v>
      </c>
      <c r="L38" s="63">
        <v>0</v>
      </c>
      <c r="M38" s="63">
        <v>0</v>
      </c>
      <c r="N38" s="96">
        <v>0</v>
      </c>
      <c r="O38" s="28" t="s">
        <v>240</v>
      </c>
      <c r="P38" s="26">
        <v>0</v>
      </c>
      <c r="Q38" s="26">
        <v>0</v>
      </c>
      <c r="R38" s="28"/>
      <c r="S38" s="97"/>
    </row>
    <row r="39" spans="1:19" ht="97.5" customHeight="1" thickBot="1" x14ac:dyDescent="0.3">
      <c r="A39" s="189"/>
      <c r="B39" s="23" t="s">
        <v>131</v>
      </c>
      <c r="C39" s="292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4"/>
    </row>
    <row r="40" spans="1:19" ht="97.5" customHeight="1" thickBot="1" x14ac:dyDescent="0.3">
      <c r="A40" s="230" t="s">
        <v>241</v>
      </c>
      <c r="B40" s="27" t="s">
        <v>242</v>
      </c>
      <c r="C40" s="27" t="s">
        <v>49</v>
      </c>
      <c r="D40" s="63">
        <v>0</v>
      </c>
      <c r="E40" s="63">
        <v>0</v>
      </c>
      <c r="F40" s="234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96">
        <v>0</v>
      </c>
      <c r="O40" s="28" t="s">
        <v>243</v>
      </c>
      <c r="P40" s="26">
        <v>0</v>
      </c>
      <c r="Q40" s="26">
        <v>0</v>
      </c>
      <c r="R40" s="28"/>
      <c r="S40" s="97"/>
    </row>
    <row r="41" spans="1:19" ht="97.5" customHeight="1" thickBot="1" x14ac:dyDescent="0.3">
      <c r="A41" s="230"/>
      <c r="B41" s="67" t="s">
        <v>131</v>
      </c>
      <c r="C41" s="226"/>
      <c r="D41" s="227"/>
      <c r="E41" s="227"/>
      <c r="F41" s="236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8"/>
    </row>
    <row r="42" spans="1:19" ht="48" customHeight="1" thickBot="1" x14ac:dyDescent="0.3">
      <c r="A42" s="189" t="s">
        <v>86</v>
      </c>
      <c r="B42" s="28" t="s">
        <v>67</v>
      </c>
      <c r="C42" s="28" t="s">
        <v>49</v>
      </c>
      <c r="D42" s="63">
        <v>2377.9</v>
      </c>
      <c r="E42" s="63">
        <v>150</v>
      </c>
      <c r="F42" s="169">
        <v>6.3</v>
      </c>
      <c r="G42" s="63">
        <v>0</v>
      </c>
      <c r="H42" s="63">
        <v>0</v>
      </c>
      <c r="I42" s="63">
        <v>2377.9</v>
      </c>
      <c r="J42" s="63">
        <v>150</v>
      </c>
      <c r="K42" s="63">
        <v>0</v>
      </c>
      <c r="L42" s="63">
        <v>0</v>
      </c>
      <c r="M42" s="63">
        <v>0</v>
      </c>
      <c r="N42" s="96">
        <v>0</v>
      </c>
      <c r="O42" s="28" t="s">
        <v>244</v>
      </c>
      <c r="P42" s="26">
        <v>0</v>
      </c>
      <c r="Q42" s="26">
        <v>0</v>
      </c>
      <c r="R42" s="28" t="s">
        <v>216</v>
      </c>
      <c r="S42" s="97"/>
    </row>
    <row r="43" spans="1:19" ht="81" customHeight="1" thickBot="1" x14ac:dyDescent="0.3">
      <c r="A43" s="189"/>
      <c r="B43" s="24" t="s">
        <v>131</v>
      </c>
      <c r="C43" s="289" t="s">
        <v>231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1"/>
    </row>
    <row r="44" spans="1:19" ht="80.25" customHeight="1" thickBot="1" x14ac:dyDescent="0.3">
      <c r="A44" s="287" t="s">
        <v>197</v>
      </c>
      <c r="B44" s="378" t="s">
        <v>198</v>
      </c>
      <c r="C44" s="378" t="s">
        <v>199</v>
      </c>
      <c r="D44" s="280">
        <v>3384.7</v>
      </c>
      <c r="E44" s="280">
        <v>0</v>
      </c>
      <c r="F44" s="280">
        <v>0</v>
      </c>
      <c r="G44" s="280">
        <v>0</v>
      </c>
      <c r="H44" s="280">
        <v>0</v>
      </c>
      <c r="I44" s="280">
        <v>3384.7</v>
      </c>
      <c r="J44" s="280">
        <v>0</v>
      </c>
      <c r="K44" s="280">
        <v>0</v>
      </c>
      <c r="L44" s="280">
        <v>0</v>
      </c>
      <c r="M44" s="280">
        <v>0</v>
      </c>
      <c r="N44" s="280">
        <v>0</v>
      </c>
      <c r="O44" s="253" t="s">
        <v>245</v>
      </c>
      <c r="P44" s="268">
        <v>0</v>
      </c>
      <c r="Q44" s="268">
        <v>0</v>
      </c>
      <c r="R44" s="375"/>
      <c r="S44" s="268"/>
    </row>
    <row r="45" spans="1:19" ht="63" customHeight="1" thickBot="1" x14ac:dyDescent="0.3">
      <c r="A45" s="325"/>
      <c r="B45" s="379"/>
      <c r="C45" s="379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56" t="s">
        <v>246</v>
      </c>
      <c r="P45" s="250">
        <v>1</v>
      </c>
      <c r="Q45" s="250">
        <v>1</v>
      </c>
      <c r="R45" s="376"/>
      <c r="S45" s="269"/>
    </row>
    <row r="46" spans="1:19" ht="36" customHeight="1" thickBot="1" x14ac:dyDescent="0.3">
      <c r="A46" s="288"/>
      <c r="B46" s="380"/>
      <c r="C46" s="381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53" t="s">
        <v>247</v>
      </c>
      <c r="P46" s="268">
        <v>1</v>
      </c>
      <c r="Q46" s="268">
        <v>1</v>
      </c>
      <c r="R46" s="377"/>
      <c r="S46" s="270"/>
    </row>
    <row r="47" spans="1:19" ht="105.75" customHeight="1" thickBot="1" x14ac:dyDescent="0.3">
      <c r="A47" s="90"/>
      <c r="B47" s="266" t="s">
        <v>131</v>
      </c>
      <c r="C47" s="295" t="s">
        <v>348</v>
      </c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7"/>
    </row>
    <row r="48" spans="1:19" ht="106.5" customHeight="1" thickBot="1" x14ac:dyDescent="0.3">
      <c r="A48" s="275" t="s">
        <v>200</v>
      </c>
      <c r="B48" s="276" t="s">
        <v>354</v>
      </c>
      <c r="C48" s="256" t="s">
        <v>49</v>
      </c>
      <c r="D48" s="262">
        <v>10000</v>
      </c>
      <c r="E48" s="262">
        <v>0</v>
      </c>
      <c r="F48" s="267">
        <v>0</v>
      </c>
      <c r="G48" s="262">
        <v>0</v>
      </c>
      <c r="H48" s="262">
        <v>0</v>
      </c>
      <c r="I48" s="262">
        <v>10000</v>
      </c>
      <c r="J48" s="262">
        <v>0</v>
      </c>
      <c r="K48" s="262">
        <v>0</v>
      </c>
      <c r="L48" s="262">
        <v>0</v>
      </c>
      <c r="M48" s="262">
        <v>0</v>
      </c>
      <c r="N48" s="277">
        <v>0</v>
      </c>
      <c r="O48" s="256" t="s">
        <v>351</v>
      </c>
      <c r="P48" s="250"/>
      <c r="Q48" s="250"/>
      <c r="R48" s="256"/>
      <c r="S48" s="278"/>
    </row>
    <row r="49" spans="1:19" ht="105.75" customHeight="1" thickBot="1" x14ac:dyDescent="0.3">
      <c r="A49" s="275"/>
      <c r="B49" s="266" t="s">
        <v>131</v>
      </c>
      <c r="C49" s="298" t="s">
        <v>355</v>
      </c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300"/>
    </row>
    <row r="50" spans="1:19" ht="172.5" customHeight="1" thickBot="1" x14ac:dyDescent="0.3">
      <c r="A50" s="98" t="s">
        <v>146</v>
      </c>
      <c r="B50" s="28" t="s">
        <v>147</v>
      </c>
      <c r="C50" s="28" t="s">
        <v>49</v>
      </c>
      <c r="D50" s="64">
        <f>SUM(D51+D53)</f>
        <v>500</v>
      </c>
      <c r="E50" s="64">
        <f>SUM(E51+E53)</f>
        <v>0</v>
      </c>
      <c r="F50" s="64">
        <v>0</v>
      </c>
      <c r="G50" s="64">
        <f t="shared" ref="G50:N50" si="3">SUM(G51+G53)</f>
        <v>0</v>
      </c>
      <c r="H50" s="64">
        <f t="shared" si="3"/>
        <v>0</v>
      </c>
      <c r="I50" s="64">
        <f t="shared" si="3"/>
        <v>500</v>
      </c>
      <c r="J50" s="64">
        <f t="shared" si="3"/>
        <v>0</v>
      </c>
      <c r="K50" s="64">
        <f t="shared" si="3"/>
        <v>0</v>
      </c>
      <c r="L50" s="64">
        <f t="shared" si="3"/>
        <v>0</v>
      </c>
      <c r="M50" s="64">
        <f t="shared" si="3"/>
        <v>0</v>
      </c>
      <c r="N50" s="64">
        <f t="shared" si="3"/>
        <v>0</v>
      </c>
      <c r="O50" s="183" t="s">
        <v>74</v>
      </c>
      <c r="P50" s="28" t="s">
        <v>74</v>
      </c>
      <c r="Q50" s="183" t="s">
        <v>74</v>
      </c>
      <c r="R50" s="28"/>
      <c r="S50" s="184"/>
    </row>
    <row r="51" spans="1:19" ht="66.75" customHeight="1" thickBot="1" x14ac:dyDescent="0.3">
      <c r="A51" s="98" t="s">
        <v>152</v>
      </c>
      <c r="B51" s="28" t="s">
        <v>153</v>
      </c>
      <c r="C51" s="28" t="s">
        <v>49</v>
      </c>
      <c r="D51" s="63">
        <v>500</v>
      </c>
      <c r="E51" s="99">
        <v>0</v>
      </c>
      <c r="F51" s="63">
        <v>0</v>
      </c>
      <c r="G51" s="99">
        <v>0</v>
      </c>
      <c r="H51" s="63">
        <v>0</v>
      </c>
      <c r="I51" s="99">
        <v>500</v>
      </c>
      <c r="J51" s="63">
        <v>0</v>
      </c>
      <c r="K51" s="99">
        <v>0</v>
      </c>
      <c r="L51" s="63">
        <v>0</v>
      </c>
      <c r="M51" s="99">
        <v>0</v>
      </c>
      <c r="N51" s="63">
        <v>0</v>
      </c>
      <c r="O51" s="183" t="s">
        <v>248</v>
      </c>
      <c r="P51" s="31">
        <v>0</v>
      </c>
      <c r="Q51" s="31">
        <v>0</v>
      </c>
      <c r="R51" s="28"/>
      <c r="S51" s="184"/>
    </row>
    <row r="52" spans="1:19" ht="82.5" customHeight="1" thickBot="1" x14ac:dyDescent="0.3">
      <c r="A52" s="98"/>
      <c r="B52" s="71" t="s">
        <v>131</v>
      </c>
      <c r="C52" s="309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0"/>
    </row>
    <row r="53" spans="1:19" ht="50.25" customHeight="1" thickBot="1" x14ac:dyDescent="0.3">
      <c r="A53" s="98" t="s">
        <v>149</v>
      </c>
      <c r="B53" s="28" t="s">
        <v>148</v>
      </c>
      <c r="C53" s="28" t="s">
        <v>49</v>
      </c>
      <c r="D53" s="63">
        <v>0</v>
      </c>
      <c r="E53" s="99">
        <v>0</v>
      </c>
      <c r="F53" s="63">
        <v>0</v>
      </c>
      <c r="G53" s="99">
        <v>0</v>
      </c>
      <c r="H53" s="63">
        <v>0</v>
      </c>
      <c r="I53" s="99">
        <v>0</v>
      </c>
      <c r="J53" s="63">
        <v>0</v>
      </c>
      <c r="K53" s="99">
        <v>0</v>
      </c>
      <c r="L53" s="63">
        <v>0</v>
      </c>
      <c r="M53" s="99">
        <v>0</v>
      </c>
      <c r="N53" s="63">
        <v>0</v>
      </c>
      <c r="O53" s="183" t="s">
        <v>249</v>
      </c>
      <c r="P53" s="31">
        <v>1</v>
      </c>
      <c r="Q53" s="31">
        <v>1</v>
      </c>
      <c r="R53" s="28"/>
      <c r="S53" s="184"/>
    </row>
    <row r="54" spans="1:19" ht="80.25" customHeight="1" thickBot="1" x14ac:dyDescent="0.3">
      <c r="A54" s="100"/>
      <c r="B54" s="29" t="s">
        <v>131</v>
      </c>
      <c r="C54" s="352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4"/>
    </row>
    <row r="55" spans="1:19" ht="60" customHeight="1" thickBot="1" x14ac:dyDescent="0.3">
      <c r="A55" s="205" t="s">
        <v>193</v>
      </c>
      <c r="B55" s="101" t="s">
        <v>88</v>
      </c>
      <c r="C55" s="28" t="s">
        <v>49</v>
      </c>
      <c r="D55" s="64">
        <f>SUM(D56+D59+D61)</f>
        <v>1300</v>
      </c>
      <c r="E55" s="64">
        <f>SUM(E56+E59+E61)</f>
        <v>278.2</v>
      </c>
      <c r="F55" s="64">
        <f>SUM(E55/D55)*100</f>
        <v>21.4</v>
      </c>
      <c r="G55" s="64">
        <v>0</v>
      </c>
      <c r="H55" s="64">
        <v>0</v>
      </c>
      <c r="I55" s="64">
        <f>SUM(I56+I59+I61)</f>
        <v>1300</v>
      </c>
      <c r="J55" s="64">
        <f>SUM(J56+J59+J61)</f>
        <v>278.2</v>
      </c>
      <c r="K55" s="64">
        <v>0</v>
      </c>
      <c r="L55" s="64">
        <v>0</v>
      </c>
      <c r="M55" s="64">
        <v>0</v>
      </c>
      <c r="N55" s="64">
        <v>0</v>
      </c>
      <c r="O55" s="27" t="s">
        <v>74</v>
      </c>
      <c r="P55" s="27" t="s">
        <v>74</v>
      </c>
      <c r="Q55" s="27" t="s">
        <v>74</v>
      </c>
      <c r="R55" s="30"/>
      <c r="S55" s="97"/>
    </row>
    <row r="56" spans="1:19" ht="45.75" customHeight="1" thickBot="1" x14ac:dyDescent="0.3">
      <c r="A56" s="285" t="s">
        <v>90</v>
      </c>
      <c r="B56" s="287" t="s">
        <v>89</v>
      </c>
      <c r="C56" s="287" t="s">
        <v>49</v>
      </c>
      <c r="D56" s="283">
        <v>500</v>
      </c>
      <c r="E56" s="283">
        <v>78.2</v>
      </c>
      <c r="F56" s="283">
        <v>15.6</v>
      </c>
      <c r="G56" s="283">
        <v>0</v>
      </c>
      <c r="H56" s="283">
        <v>0</v>
      </c>
      <c r="I56" s="283">
        <v>500</v>
      </c>
      <c r="J56" s="283">
        <v>78.2</v>
      </c>
      <c r="K56" s="283">
        <v>0</v>
      </c>
      <c r="L56" s="283">
        <v>0</v>
      </c>
      <c r="M56" s="283">
        <v>0</v>
      </c>
      <c r="N56" s="283">
        <v>0</v>
      </c>
      <c r="O56" s="28" t="s">
        <v>250</v>
      </c>
      <c r="P56" s="26">
        <v>10</v>
      </c>
      <c r="Q56" s="26">
        <v>10</v>
      </c>
      <c r="R56" s="287"/>
      <c r="S56" s="97"/>
    </row>
    <row r="57" spans="1:19" ht="49.5" customHeight="1" thickBot="1" x14ac:dyDescent="0.3">
      <c r="A57" s="286"/>
      <c r="B57" s="288"/>
      <c r="C57" s="288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" t="s">
        <v>251</v>
      </c>
      <c r="P57" s="36">
        <v>20.3</v>
      </c>
      <c r="Q57" s="26">
        <v>20.5</v>
      </c>
      <c r="R57" s="288"/>
      <c r="S57" s="97"/>
    </row>
    <row r="58" spans="1:19" ht="91.5" customHeight="1" thickBot="1" x14ac:dyDescent="0.3">
      <c r="A58" s="189"/>
      <c r="B58" s="24" t="s">
        <v>131</v>
      </c>
      <c r="C58" s="352" t="s">
        <v>231</v>
      </c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4"/>
    </row>
    <row r="59" spans="1:19" ht="91.5" customHeight="1" thickBot="1" x14ac:dyDescent="0.3">
      <c r="A59" s="90" t="s">
        <v>132</v>
      </c>
      <c r="B59" s="90" t="s">
        <v>133</v>
      </c>
      <c r="C59" s="165" t="s">
        <v>49</v>
      </c>
      <c r="D59" s="102">
        <v>500</v>
      </c>
      <c r="E59" s="102">
        <v>200</v>
      </c>
      <c r="F59" s="102">
        <v>40</v>
      </c>
      <c r="G59" s="163">
        <v>0</v>
      </c>
      <c r="H59" s="102">
        <v>0</v>
      </c>
      <c r="I59" s="103">
        <v>500</v>
      </c>
      <c r="J59" s="102">
        <v>200</v>
      </c>
      <c r="K59" s="103">
        <v>0</v>
      </c>
      <c r="L59" s="102">
        <v>0</v>
      </c>
      <c r="M59" s="104">
        <v>0</v>
      </c>
      <c r="N59" s="103">
        <v>0</v>
      </c>
      <c r="O59" s="90" t="s">
        <v>252</v>
      </c>
      <c r="P59" s="105">
        <v>0</v>
      </c>
      <c r="Q59" s="106">
        <v>0</v>
      </c>
      <c r="R59" s="28" t="s">
        <v>217</v>
      </c>
      <c r="S59" s="107"/>
    </row>
    <row r="60" spans="1:19" ht="80.25" customHeight="1" thickBot="1" x14ac:dyDescent="0.3">
      <c r="A60" s="189"/>
      <c r="B60" s="25" t="s">
        <v>131</v>
      </c>
      <c r="C60" s="309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0"/>
    </row>
    <row r="61" spans="1:19" ht="61.5" customHeight="1" thickBot="1" x14ac:dyDescent="0.3">
      <c r="A61" s="285" t="s">
        <v>175</v>
      </c>
      <c r="B61" s="301" t="s">
        <v>176</v>
      </c>
      <c r="C61" s="287" t="s">
        <v>49</v>
      </c>
      <c r="D61" s="303">
        <v>300</v>
      </c>
      <c r="E61" s="303">
        <v>0</v>
      </c>
      <c r="F61" s="303">
        <v>0</v>
      </c>
      <c r="G61" s="303">
        <v>0</v>
      </c>
      <c r="H61" s="303">
        <v>0</v>
      </c>
      <c r="I61" s="303">
        <v>300</v>
      </c>
      <c r="J61" s="303">
        <v>0</v>
      </c>
      <c r="K61" s="303">
        <v>0</v>
      </c>
      <c r="L61" s="303">
        <v>0</v>
      </c>
      <c r="M61" s="303">
        <v>0</v>
      </c>
      <c r="N61" s="371">
        <v>0</v>
      </c>
      <c r="O61" s="200" t="s">
        <v>253</v>
      </c>
      <c r="P61" s="31">
        <v>0</v>
      </c>
      <c r="Q61" s="48">
        <v>0</v>
      </c>
      <c r="R61" s="287"/>
      <c r="S61" s="354"/>
    </row>
    <row r="62" spans="1:19" ht="60" customHeight="1" thickBot="1" x14ac:dyDescent="0.3">
      <c r="A62" s="286"/>
      <c r="B62" s="302"/>
      <c r="C62" s="288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72"/>
      <c r="O62" s="90" t="s">
        <v>254</v>
      </c>
      <c r="P62" s="105">
        <v>0</v>
      </c>
      <c r="Q62" s="106">
        <v>0</v>
      </c>
      <c r="R62" s="288"/>
      <c r="S62" s="333"/>
    </row>
    <row r="63" spans="1:19" ht="80.25" customHeight="1" thickBot="1" x14ac:dyDescent="0.3">
      <c r="A63" s="189"/>
      <c r="B63" s="25" t="s">
        <v>131</v>
      </c>
      <c r="C63" s="309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0"/>
    </row>
    <row r="64" spans="1:19" ht="60.75" customHeight="1" thickBot="1" x14ac:dyDescent="0.3">
      <c r="A64" s="189" t="s">
        <v>21</v>
      </c>
      <c r="B64" s="42" t="s">
        <v>331</v>
      </c>
      <c r="C64" s="27"/>
      <c r="D64" s="64">
        <f>SUM(D65+D68)</f>
        <v>40975.399999999994</v>
      </c>
      <c r="E64" s="64">
        <f>SUM(E65+E68)</f>
        <v>11368.900000000001</v>
      </c>
      <c r="F64" s="64">
        <f>SUM(E64/D64)*100</f>
        <v>27.745671793319904</v>
      </c>
      <c r="G64" s="64">
        <f t="shared" ref="G64:N64" si="4">SUM(G65+G68)</f>
        <v>0</v>
      </c>
      <c r="H64" s="64">
        <f t="shared" si="4"/>
        <v>0</v>
      </c>
      <c r="I64" s="64">
        <f t="shared" si="4"/>
        <v>40975.399999999994</v>
      </c>
      <c r="J64" s="64">
        <f t="shared" si="4"/>
        <v>11368.900000000001</v>
      </c>
      <c r="K64" s="64">
        <f t="shared" si="4"/>
        <v>0</v>
      </c>
      <c r="L64" s="64">
        <f t="shared" si="4"/>
        <v>0</v>
      </c>
      <c r="M64" s="64">
        <f t="shared" si="4"/>
        <v>0</v>
      </c>
      <c r="N64" s="64">
        <f t="shared" si="4"/>
        <v>0</v>
      </c>
      <c r="O64" s="27" t="s">
        <v>74</v>
      </c>
      <c r="P64" s="27" t="s">
        <v>74</v>
      </c>
      <c r="Q64" s="27" t="s">
        <v>74</v>
      </c>
      <c r="R64" s="30"/>
      <c r="S64" s="97"/>
    </row>
    <row r="65" spans="1:21" ht="48" customHeight="1" thickBot="1" x14ac:dyDescent="0.3">
      <c r="A65" s="285" t="s">
        <v>91</v>
      </c>
      <c r="B65" s="287" t="s">
        <v>187</v>
      </c>
      <c r="C65" s="287" t="s">
        <v>188</v>
      </c>
      <c r="D65" s="283">
        <v>30641.1</v>
      </c>
      <c r="E65" s="283">
        <v>8113.6</v>
      </c>
      <c r="F65" s="283">
        <v>26.5</v>
      </c>
      <c r="G65" s="283">
        <v>0</v>
      </c>
      <c r="H65" s="283">
        <v>0</v>
      </c>
      <c r="I65" s="283">
        <v>30641.1</v>
      </c>
      <c r="J65" s="283">
        <v>8113.6</v>
      </c>
      <c r="K65" s="283">
        <v>0</v>
      </c>
      <c r="L65" s="283">
        <v>0</v>
      </c>
      <c r="M65" s="283">
        <v>0</v>
      </c>
      <c r="N65" s="283">
        <v>0</v>
      </c>
      <c r="O65" s="28" t="s">
        <v>255</v>
      </c>
      <c r="P65" s="31">
        <v>1100</v>
      </c>
      <c r="Q65" s="108">
        <v>2809</v>
      </c>
      <c r="R65" s="287" t="s">
        <v>218</v>
      </c>
      <c r="S65" s="305"/>
    </row>
    <row r="66" spans="1:21" ht="47.25" customHeight="1" thickBot="1" x14ac:dyDescent="0.3">
      <c r="A66" s="286"/>
      <c r="B66" s="288"/>
      <c r="C66" s="288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" t="s">
        <v>256</v>
      </c>
      <c r="P66" s="66">
        <v>4</v>
      </c>
      <c r="Q66" s="31">
        <v>6.2</v>
      </c>
      <c r="R66" s="288"/>
      <c r="S66" s="306"/>
      <c r="U66" s="14"/>
    </row>
    <row r="67" spans="1:21" ht="90" customHeight="1" thickBot="1" x14ac:dyDescent="0.3">
      <c r="A67" s="190"/>
      <c r="B67" s="24" t="s">
        <v>131</v>
      </c>
      <c r="C67" s="289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1"/>
      <c r="U67" s="14"/>
    </row>
    <row r="68" spans="1:21" ht="91.5" customHeight="1" thickBot="1" x14ac:dyDescent="0.3">
      <c r="A68" s="98" t="s">
        <v>92</v>
      </c>
      <c r="B68" s="27" t="s">
        <v>190</v>
      </c>
      <c r="C68" s="42" t="s">
        <v>189</v>
      </c>
      <c r="D68" s="170">
        <v>10334.299999999999</v>
      </c>
      <c r="E68" s="170">
        <v>3255.3</v>
      </c>
      <c r="F68" s="170">
        <v>31.5</v>
      </c>
      <c r="G68" s="170">
        <v>0</v>
      </c>
      <c r="H68" s="170">
        <v>0</v>
      </c>
      <c r="I68" s="170">
        <v>10334.299999999999</v>
      </c>
      <c r="J68" s="170">
        <v>3255.3</v>
      </c>
      <c r="K68" s="170">
        <v>0</v>
      </c>
      <c r="L68" s="170">
        <v>0</v>
      </c>
      <c r="M68" s="170">
        <v>0</v>
      </c>
      <c r="N68" s="170">
        <v>0</v>
      </c>
      <c r="O68" s="167" t="s">
        <v>257</v>
      </c>
      <c r="P68" s="181">
        <v>3</v>
      </c>
      <c r="Q68" s="181">
        <v>3</v>
      </c>
      <c r="R68" s="211" t="s">
        <v>219</v>
      </c>
      <c r="S68" s="188"/>
    </row>
    <row r="69" spans="1:21" ht="81.75" customHeight="1" thickBot="1" x14ac:dyDescent="0.3">
      <c r="A69" s="98"/>
      <c r="B69" s="32" t="s">
        <v>131</v>
      </c>
      <c r="C69" s="318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19"/>
      <c r="P69" s="319"/>
      <c r="Q69" s="319"/>
      <c r="R69" s="319"/>
      <c r="S69" s="320"/>
    </row>
    <row r="70" spans="1:21" ht="21.75" customHeight="1" thickBot="1" x14ac:dyDescent="0.3">
      <c r="A70" s="357" t="s">
        <v>12</v>
      </c>
      <c r="B70" s="358"/>
      <c r="C70" s="109"/>
      <c r="D70" s="65">
        <f>SUM(D9+D16+D29+D32+D50+D55+D64)</f>
        <v>344718.19999999995</v>
      </c>
      <c r="E70" s="65">
        <f>SUM(E9+E16+E29+E32+E50+E55+E64)</f>
        <v>75506.200000000012</v>
      </c>
      <c r="F70" s="64">
        <f>SUM(E70/D70)*100</f>
        <v>21.903746306403324</v>
      </c>
      <c r="G70" s="65">
        <f>SUM(G9+G16+G29+G32+G50+G55+G64)</f>
        <v>6288</v>
      </c>
      <c r="H70" s="65">
        <f>SUM(H9+H16+H29+H32+H50+H55+H64)</f>
        <v>119.1</v>
      </c>
      <c r="I70" s="65">
        <f>SUM(I9+I16+I29+I32+I50+I55+I64)</f>
        <v>338375.30000000005</v>
      </c>
      <c r="J70" s="65">
        <f>SUM(J9+J16+J29+J32+J50+J55+J64)</f>
        <v>75387.100000000006</v>
      </c>
      <c r="K70" s="65">
        <f>SUM(K9+K16+K29+K32+K55+K64)</f>
        <v>54.9</v>
      </c>
      <c r="L70" s="65">
        <f>SUM(L9+L16+L29+L32+L55+L64)</f>
        <v>0</v>
      </c>
      <c r="M70" s="65">
        <f>SUM(M9+M16+M29+M32+M55+M64)</f>
        <v>0</v>
      </c>
      <c r="N70" s="65">
        <f>SUM(N9+N16+N29+N32+N55+N64)</f>
        <v>0</v>
      </c>
      <c r="O70" s="199"/>
      <c r="P70" s="199"/>
      <c r="Q70" s="28"/>
      <c r="R70" s="33"/>
      <c r="S70" s="110"/>
    </row>
    <row r="71" spans="1:21" ht="38.25" customHeight="1" thickBot="1" x14ac:dyDescent="0.3">
      <c r="A71" s="111"/>
      <c r="B71" s="112" t="s">
        <v>22</v>
      </c>
      <c r="C71" s="111"/>
      <c r="D71" s="113"/>
      <c r="E71" s="111"/>
      <c r="F71" s="113"/>
      <c r="G71" s="111"/>
      <c r="H71" s="113"/>
      <c r="I71" s="111"/>
      <c r="J71" s="113"/>
      <c r="K71" s="111"/>
      <c r="L71" s="113"/>
      <c r="M71" s="111"/>
      <c r="N71" s="113"/>
      <c r="O71" s="114"/>
      <c r="P71" s="113"/>
      <c r="Q71" s="111"/>
      <c r="R71" s="113"/>
      <c r="S71" s="111"/>
    </row>
    <row r="72" spans="1:21" ht="15" customHeight="1" x14ac:dyDescent="0.25">
      <c r="A72" s="287" t="s">
        <v>13</v>
      </c>
      <c r="B72" s="287" t="s">
        <v>332</v>
      </c>
      <c r="C72" s="330"/>
      <c r="D72" s="307">
        <f>SUM(D74+D78+D81)</f>
        <v>337954.6</v>
      </c>
      <c r="E72" s="307">
        <f>SUM(E74+E78+E81)</f>
        <v>73716.3</v>
      </c>
      <c r="F72" s="307">
        <v>21.8</v>
      </c>
      <c r="G72" s="307">
        <f t="shared" ref="G72:N72" si="5">SUM(G74+G78+G81)</f>
        <v>0</v>
      </c>
      <c r="H72" s="307">
        <f t="shared" si="5"/>
        <v>0</v>
      </c>
      <c r="I72" s="307">
        <f t="shared" si="5"/>
        <v>337954.6</v>
      </c>
      <c r="J72" s="307">
        <f t="shared" si="5"/>
        <v>73716.3</v>
      </c>
      <c r="K72" s="307">
        <f t="shared" si="5"/>
        <v>0</v>
      </c>
      <c r="L72" s="307">
        <f t="shared" si="5"/>
        <v>0</v>
      </c>
      <c r="M72" s="307">
        <f t="shared" si="5"/>
        <v>0</v>
      </c>
      <c r="N72" s="307">
        <f t="shared" si="5"/>
        <v>0</v>
      </c>
      <c r="O72" s="330" t="s">
        <v>74</v>
      </c>
      <c r="P72" s="330" t="s">
        <v>74</v>
      </c>
      <c r="Q72" s="330" t="s">
        <v>74</v>
      </c>
      <c r="R72" s="373"/>
      <c r="S72" s="305"/>
    </row>
    <row r="73" spans="1:21" ht="52.5" customHeight="1" thickBot="1" x14ac:dyDescent="0.3">
      <c r="A73" s="288"/>
      <c r="B73" s="288"/>
      <c r="C73" s="331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31"/>
      <c r="P73" s="331"/>
      <c r="Q73" s="331"/>
      <c r="R73" s="374"/>
      <c r="S73" s="306"/>
    </row>
    <row r="74" spans="1:21" ht="60.75" customHeight="1" thickBot="1" x14ac:dyDescent="0.3">
      <c r="A74" s="287" t="s">
        <v>93</v>
      </c>
      <c r="B74" s="287" t="s">
        <v>23</v>
      </c>
      <c r="C74" s="287" t="s">
        <v>49</v>
      </c>
      <c r="D74" s="283">
        <v>333103.2</v>
      </c>
      <c r="E74" s="283">
        <v>71626</v>
      </c>
      <c r="F74" s="283">
        <v>21.5</v>
      </c>
      <c r="G74" s="283">
        <v>0</v>
      </c>
      <c r="H74" s="283">
        <v>0</v>
      </c>
      <c r="I74" s="283">
        <v>333103.2</v>
      </c>
      <c r="J74" s="283">
        <v>71626</v>
      </c>
      <c r="K74" s="283">
        <v>0</v>
      </c>
      <c r="L74" s="283">
        <v>0</v>
      </c>
      <c r="M74" s="283">
        <v>0</v>
      </c>
      <c r="N74" s="283">
        <v>0</v>
      </c>
      <c r="O74" s="287" t="s">
        <v>258</v>
      </c>
      <c r="P74" s="323">
        <v>68.099999999999994</v>
      </c>
      <c r="Q74" s="382">
        <v>92.5</v>
      </c>
      <c r="R74" s="305" t="s">
        <v>324</v>
      </c>
      <c r="S74" s="287"/>
      <c r="U74" s="14"/>
    </row>
    <row r="75" spans="1:21" ht="1.5" hidden="1" customHeight="1" thickBot="1" x14ac:dyDescent="0.3">
      <c r="A75" s="325"/>
      <c r="B75" s="325"/>
      <c r="C75" s="325"/>
      <c r="D75" s="322"/>
      <c r="E75" s="322"/>
      <c r="F75" s="322"/>
      <c r="G75" s="322"/>
      <c r="H75" s="322"/>
      <c r="I75" s="322"/>
      <c r="J75" s="322"/>
      <c r="K75" s="322"/>
      <c r="L75" s="322"/>
      <c r="M75" s="322"/>
      <c r="N75" s="322"/>
      <c r="O75" s="288"/>
      <c r="P75" s="324"/>
      <c r="Q75" s="383"/>
      <c r="R75" s="321"/>
      <c r="S75" s="325"/>
    </row>
    <row r="76" spans="1:21" ht="63" customHeight="1" thickBot="1" x14ac:dyDescent="0.3">
      <c r="A76" s="288"/>
      <c r="B76" s="288"/>
      <c r="C76" s="288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116" t="s">
        <v>259</v>
      </c>
      <c r="P76" s="34">
        <v>465</v>
      </c>
      <c r="Q76" s="34">
        <v>488</v>
      </c>
      <c r="R76" s="306"/>
      <c r="S76" s="288"/>
    </row>
    <row r="77" spans="1:21" ht="93" customHeight="1" thickBot="1" x14ac:dyDescent="0.3">
      <c r="A77" s="166"/>
      <c r="B77" s="32" t="s">
        <v>131</v>
      </c>
      <c r="C77" s="289" t="s">
        <v>230</v>
      </c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1"/>
    </row>
    <row r="78" spans="1:21" ht="46.5" customHeight="1" thickBot="1" x14ac:dyDescent="0.3">
      <c r="A78" s="287" t="s">
        <v>94</v>
      </c>
      <c r="B78" s="287" t="s">
        <v>95</v>
      </c>
      <c r="C78" s="330" t="s">
        <v>49</v>
      </c>
      <c r="D78" s="283">
        <v>3856.3</v>
      </c>
      <c r="E78" s="283">
        <v>2090.3000000000002</v>
      </c>
      <c r="F78" s="283">
        <v>54.2</v>
      </c>
      <c r="G78" s="283">
        <v>0</v>
      </c>
      <c r="H78" s="283">
        <v>0</v>
      </c>
      <c r="I78" s="283">
        <v>3856.3</v>
      </c>
      <c r="J78" s="283">
        <v>2090.3000000000002</v>
      </c>
      <c r="K78" s="283">
        <v>0</v>
      </c>
      <c r="L78" s="283">
        <v>0</v>
      </c>
      <c r="M78" s="283">
        <v>0</v>
      </c>
      <c r="N78" s="283">
        <v>0</v>
      </c>
      <c r="O78" s="165" t="s">
        <v>260</v>
      </c>
      <c r="P78" s="193">
        <v>3</v>
      </c>
      <c r="Q78" s="193">
        <v>3</v>
      </c>
      <c r="R78" s="305" t="s">
        <v>314</v>
      </c>
      <c r="S78" s="165"/>
    </row>
    <row r="79" spans="1:21" ht="34.5" customHeight="1" thickBot="1" x14ac:dyDescent="0.3">
      <c r="A79" s="288"/>
      <c r="B79" s="288"/>
      <c r="C79" s="331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" t="s">
        <v>261</v>
      </c>
      <c r="P79" s="26">
        <v>3400</v>
      </c>
      <c r="Q79" s="26">
        <v>3700</v>
      </c>
      <c r="R79" s="306"/>
      <c r="S79" s="28"/>
    </row>
    <row r="80" spans="1:21" ht="82.5" customHeight="1" thickBot="1" x14ac:dyDescent="0.3">
      <c r="A80" s="167"/>
      <c r="B80" s="32" t="s">
        <v>131</v>
      </c>
      <c r="C80" s="292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4"/>
    </row>
    <row r="81" spans="1:20" ht="55.5" customHeight="1" thickBot="1" x14ac:dyDescent="0.3">
      <c r="A81" s="167" t="s">
        <v>154</v>
      </c>
      <c r="B81" s="27" t="s">
        <v>155</v>
      </c>
      <c r="C81" s="172" t="s">
        <v>49</v>
      </c>
      <c r="D81" s="85">
        <v>995.1</v>
      </c>
      <c r="E81" s="86">
        <v>0</v>
      </c>
      <c r="F81" s="93">
        <v>0</v>
      </c>
      <c r="G81" s="86">
        <v>0</v>
      </c>
      <c r="H81" s="93">
        <v>0</v>
      </c>
      <c r="I81" s="86">
        <v>995.1</v>
      </c>
      <c r="J81" s="93">
        <v>0</v>
      </c>
      <c r="K81" s="86">
        <v>0</v>
      </c>
      <c r="L81" s="93">
        <v>0</v>
      </c>
      <c r="M81" s="86">
        <v>0</v>
      </c>
      <c r="N81" s="93">
        <v>0</v>
      </c>
      <c r="O81" s="176" t="s">
        <v>262</v>
      </c>
      <c r="P81" s="26">
        <v>0</v>
      </c>
      <c r="Q81" s="26">
        <v>0</v>
      </c>
      <c r="R81" s="187"/>
      <c r="S81" s="177"/>
    </row>
    <row r="82" spans="1:20" ht="82.5" customHeight="1" thickBot="1" x14ac:dyDescent="0.3">
      <c r="A82" s="167"/>
      <c r="B82" s="32" t="s">
        <v>131</v>
      </c>
      <c r="C82" s="292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4"/>
    </row>
    <row r="83" spans="1:20" ht="72" customHeight="1" thickBot="1" x14ac:dyDescent="0.3">
      <c r="A83" s="167" t="s">
        <v>136</v>
      </c>
      <c r="B83" s="27" t="s">
        <v>135</v>
      </c>
      <c r="C83" s="27" t="s">
        <v>49</v>
      </c>
      <c r="D83" s="191">
        <v>500</v>
      </c>
      <c r="E83" s="191">
        <v>500</v>
      </c>
      <c r="F83" s="64">
        <v>100</v>
      </c>
      <c r="G83" s="191">
        <v>0</v>
      </c>
      <c r="H83" s="191">
        <v>0</v>
      </c>
      <c r="I83" s="191">
        <v>500</v>
      </c>
      <c r="J83" s="191">
        <v>500</v>
      </c>
      <c r="K83" s="191">
        <v>0</v>
      </c>
      <c r="L83" s="191">
        <v>0</v>
      </c>
      <c r="M83" s="191">
        <v>0</v>
      </c>
      <c r="N83" s="191">
        <v>0</v>
      </c>
      <c r="O83" s="117" t="s">
        <v>74</v>
      </c>
      <c r="P83" s="117" t="s">
        <v>74</v>
      </c>
      <c r="Q83" s="117" t="s">
        <v>74</v>
      </c>
      <c r="R83" s="186"/>
      <c r="S83" s="117"/>
    </row>
    <row r="84" spans="1:20" ht="52.5" customHeight="1" thickBot="1" x14ac:dyDescent="0.3">
      <c r="A84" s="167" t="s">
        <v>138</v>
      </c>
      <c r="B84" s="27" t="s">
        <v>137</v>
      </c>
      <c r="C84" s="194" t="s">
        <v>49</v>
      </c>
      <c r="D84" s="169">
        <v>500</v>
      </c>
      <c r="E84" s="169">
        <v>500</v>
      </c>
      <c r="F84" s="63">
        <v>100</v>
      </c>
      <c r="G84" s="169">
        <v>0</v>
      </c>
      <c r="H84" s="169">
        <v>0</v>
      </c>
      <c r="I84" s="169">
        <v>500</v>
      </c>
      <c r="J84" s="169">
        <v>500</v>
      </c>
      <c r="K84" s="169">
        <v>0</v>
      </c>
      <c r="L84" s="169">
        <v>0</v>
      </c>
      <c r="M84" s="169">
        <v>0</v>
      </c>
      <c r="N84" s="169">
        <v>0</v>
      </c>
      <c r="O84" s="165" t="s">
        <v>263</v>
      </c>
      <c r="P84" s="193">
        <v>1</v>
      </c>
      <c r="Q84" s="193">
        <v>1</v>
      </c>
      <c r="R84" s="225" t="s">
        <v>225</v>
      </c>
      <c r="S84" s="117"/>
    </row>
    <row r="85" spans="1:20" ht="78.75" customHeight="1" thickBot="1" x14ac:dyDescent="0.3">
      <c r="A85" s="167"/>
      <c r="B85" s="32" t="s">
        <v>131</v>
      </c>
      <c r="C85" s="292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4"/>
    </row>
    <row r="86" spans="1:20" ht="59.25" customHeight="1" thickBot="1" x14ac:dyDescent="0.3">
      <c r="A86" s="167" t="s">
        <v>24</v>
      </c>
      <c r="B86" s="27" t="s">
        <v>333</v>
      </c>
      <c r="C86" s="175"/>
      <c r="D86" s="191">
        <v>480</v>
      </c>
      <c r="E86" s="191">
        <v>0</v>
      </c>
      <c r="F86" s="64">
        <v>0</v>
      </c>
      <c r="G86" s="191">
        <v>0</v>
      </c>
      <c r="H86" s="191">
        <v>0</v>
      </c>
      <c r="I86" s="191">
        <v>480</v>
      </c>
      <c r="J86" s="191">
        <v>0</v>
      </c>
      <c r="K86" s="191">
        <v>0</v>
      </c>
      <c r="L86" s="191">
        <v>0</v>
      </c>
      <c r="M86" s="191">
        <v>0</v>
      </c>
      <c r="N86" s="191">
        <v>0</v>
      </c>
      <c r="O86" s="118"/>
      <c r="P86" s="118"/>
      <c r="Q86" s="118"/>
      <c r="R86" s="186"/>
      <c r="S86" s="117"/>
    </row>
    <row r="87" spans="1:20" ht="49.5" customHeight="1" thickBot="1" x14ac:dyDescent="0.3">
      <c r="A87" s="167" t="s">
        <v>96</v>
      </c>
      <c r="B87" s="42" t="s">
        <v>25</v>
      </c>
      <c r="C87" s="175" t="s">
        <v>49</v>
      </c>
      <c r="D87" s="169">
        <v>0</v>
      </c>
      <c r="E87" s="169">
        <v>0</v>
      </c>
      <c r="F87" s="63">
        <v>0</v>
      </c>
      <c r="G87" s="169">
        <v>0</v>
      </c>
      <c r="H87" s="169">
        <v>0</v>
      </c>
      <c r="I87" s="169">
        <v>0</v>
      </c>
      <c r="J87" s="169">
        <v>0</v>
      </c>
      <c r="K87" s="169">
        <v>0</v>
      </c>
      <c r="L87" s="169">
        <v>0</v>
      </c>
      <c r="M87" s="169">
        <v>0</v>
      </c>
      <c r="N87" s="169">
        <v>0</v>
      </c>
      <c r="O87" s="165" t="s">
        <v>264</v>
      </c>
      <c r="P87" s="119">
        <v>1</v>
      </c>
      <c r="Q87" s="119">
        <v>1</v>
      </c>
      <c r="R87" s="165" t="s">
        <v>315</v>
      </c>
      <c r="S87" s="165"/>
    </row>
    <row r="88" spans="1:20" ht="93.75" customHeight="1" thickBot="1" x14ac:dyDescent="0.3">
      <c r="A88" s="167"/>
      <c r="B88" s="156" t="s">
        <v>131</v>
      </c>
      <c r="C88" s="292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4"/>
    </row>
    <row r="89" spans="1:20" ht="57" customHeight="1" thickBot="1" x14ac:dyDescent="0.3">
      <c r="A89" s="167" t="s">
        <v>156</v>
      </c>
      <c r="B89" s="157" t="s">
        <v>157</v>
      </c>
      <c r="C89" s="175" t="s">
        <v>49</v>
      </c>
      <c r="D89" s="93">
        <v>480</v>
      </c>
      <c r="E89" s="198">
        <v>0</v>
      </c>
      <c r="F89" s="93">
        <v>0</v>
      </c>
      <c r="G89" s="198">
        <v>0</v>
      </c>
      <c r="H89" s="93">
        <v>0</v>
      </c>
      <c r="I89" s="198">
        <v>480</v>
      </c>
      <c r="J89" s="93">
        <v>0</v>
      </c>
      <c r="K89" s="198">
        <v>0</v>
      </c>
      <c r="L89" s="93">
        <v>0</v>
      </c>
      <c r="M89" s="198">
        <v>0</v>
      </c>
      <c r="N89" s="93">
        <v>0</v>
      </c>
      <c r="O89" s="173" t="s">
        <v>265</v>
      </c>
      <c r="P89" s="119">
        <v>0</v>
      </c>
      <c r="Q89" s="119">
        <v>0</v>
      </c>
      <c r="R89" s="187"/>
      <c r="S89" s="174"/>
    </row>
    <row r="90" spans="1:20" ht="81.75" customHeight="1" thickBot="1" x14ac:dyDescent="0.3">
      <c r="A90" s="167"/>
      <c r="B90" s="32" t="s">
        <v>131</v>
      </c>
      <c r="C90" s="342"/>
      <c r="D90" s="343"/>
      <c r="E90" s="343"/>
      <c r="F90" s="343"/>
      <c r="G90" s="343"/>
      <c r="H90" s="343"/>
      <c r="I90" s="343"/>
      <c r="J90" s="343"/>
      <c r="K90" s="343"/>
      <c r="L90" s="343"/>
      <c r="M90" s="343"/>
      <c r="N90" s="343"/>
      <c r="O90" s="343"/>
      <c r="P90" s="343"/>
      <c r="Q90" s="343"/>
      <c r="R90" s="343"/>
      <c r="S90" s="344"/>
    </row>
    <row r="91" spans="1:20" ht="91.5" customHeight="1" thickBot="1" x14ac:dyDescent="0.3">
      <c r="A91" s="120" t="s">
        <v>26</v>
      </c>
      <c r="B91" s="174" t="s">
        <v>334</v>
      </c>
      <c r="C91" s="172"/>
      <c r="D91" s="64">
        <f>SUM(D92+D95+D97)</f>
        <v>80442.400000000009</v>
      </c>
      <c r="E91" s="64">
        <f>SUM(E92+E95+E97)</f>
        <v>19374.900000000001</v>
      </c>
      <c r="F91" s="64">
        <f>SUM(E91/D91)*100</f>
        <v>24.085432557954512</v>
      </c>
      <c r="G91" s="64">
        <f t="shared" ref="G91:N91" si="6">SUM(G92+G95+G97)</f>
        <v>0</v>
      </c>
      <c r="H91" s="64">
        <f t="shared" si="6"/>
        <v>0</v>
      </c>
      <c r="I91" s="64">
        <f t="shared" si="6"/>
        <v>80442.400000000009</v>
      </c>
      <c r="J91" s="64">
        <f t="shared" si="6"/>
        <v>19374.900000000001</v>
      </c>
      <c r="K91" s="64">
        <f t="shared" si="6"/>
        <v>0</v>
      </c>
      <c r="L91" s="64">
        <f t="shared" si="6"/>
        <v>0</v>
      </c>
      <c r="M91" s="64">
        <f t="shared" si="6"/>
        <v>0</v>
      </c>
      <c r="N91" s="64">
        <f t="shared" si="6"/>
        <v>0</v>
      </c>
      <c r="O91" s="26"/>
      <c r="P91" s="26"/>
      <c r="Q91" s="26"/>
      <c r="R91" s="30"/>
      <c r="S91" s="28"/>
    </row>
    <row r="92" spans="1:20" ht="62.25" customHeight="1" thickBot="1" x14ac:dyDescent="0.3">
      <c r="A92" s="334" t="s">
        <v>97</v>
      </c>
      <c r="B92" s="287" t="s">
        <v>27</v>
      </c>
      <c r="C92" s="330" t="s">
        <v>49</v>
      </c>
      <c r="D92" s="283">
        <v>79765.3</v>
      </c>
      <c r="E92" s="283">
        <v>19374.900000000001</v>
      </c>
      <c r="F92" s="283">
        <v>24.3</v>
      </c>
      <c r="G92" s="283">
        <v>0</v>
      </c>
      <c r="H92" s="283">
        <v>0</v>
      </c>
      <c r="I92" s="283">
        <v>79765.3</v>
      </c>
      <c r="J92" s="283">
        <v>19374.900000000001</v>
      </c>
      <c r="K92" s="283">
        <v>0</v>
      </c>
      <c r="L92" s="283">
        <v>0</v>
      </c>
      <c r="M92" s="283">
        <v>0</v>
      </c>
      <c r="N92" s="283">
        <v>0</v>
      </c>
      <c r="O92" s="165" t="s">
        <v>266</v>
      </c>
      <c r="P92" s="193">
        <v>57</v>
      </c>
      <c r="Q92" s="193">
        <v>133</v>
      </c>
      <c r="R92" s="287" t="s">
        <v>325</v>
      </c>
      <c r="S92" s="287"/>
    </row>
    <row r="93" spans="1:20" ht="77.25" customHeight="1" thickBot="1" x14ac:dyDescent="0.3">
      <c r="A93" s="335"/>
      <c r="B93" s="288"/>
      <c r="C93" s="331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" t="s">
        <v>267</v>
      </c>
      <c r="P93" s="26">
        <v>7.1</v>
      </c>
      <c r="Q93" s="26">
        <v>28.7</v>
      </c>
      <c r="R93" s="288"/>
      <c r="S93" s="288"/>
      <c r="T93" s="12"/>
    </row>
    <row r="94" spans="1:20" ht="66.75" customHeight="1" thickBot="1" x14ac:dyDescent="0.3">
      <c r="A94" s="168"/>
      <c r="B94" s="35" t="s">
        <v>131</v>
      </c>
      <c r="C94" s="318"/>
      <c r="D94" s="319"/>
      <c r="E94" s="319"/>
      <c r="F94" s="319"/>
      <c r="G94" s="319"/>
      <c r="H94" s="319"/>
      <c r="I94" s="319"/>
      <c r="J94" s="319"/>
      <c r="K94" s="319"/>
      <c r="L94" s="319"/>
      <c r="M94" s="319"/>
      <c r="N94" s="319"/>
      <c r="O94" s="319"/>
      <c r="P94" s="319"/>
      <c r="Q94" s="319"/>
      <c r="R94" s="319"/>
      <c r="S94" s="320"/>
      <c r="T94" s="12"/>
    </row>
    <row r="95" spans="1:20" ht="117" customHeight="1" thickBot="1" x14ac:dyDescent="0.3">
      <c r="A95" s="168" t="s">
        <v>99</v>
      </c>
      <c r="B95" s="27" t="s">
        <v>28</v>
      </c>
      <c r="C95" s="121" t="s">
        <v>49</v>
      </c>
      <c r="D95" s="187">
        <v>0</v>
      </c>
      <c r="E95" s="187">
        <v>0</v>
      </c>
      <c r="F95" s="187">
        <v>0</v>
      </c>
      <c r="G95" s="187">
        <v>0</v>
      </c>
      <c r="H95" s="187">
        <v>0</v>
      </c>
      <c r="I95" s="187">
        <v>0</v>
      </c>
      <c r="J95" s="187">
        <v>0</v>
      </c>
      <c r="K95" s="187">
        <v>0</v>
      </c>
      <c r="L95" s="187">
        <v>0</v>
      </c>
      <c r="M95" s="187">
        <v>0</v>
      </c>
      <c r="N95" s="187">
        <v>0</v>
      </c>
      <c r="O95" s="165" t="s">
        <v>268</v>
      </c>
      <c r="P95" s="193">
        <v>2</v>
      </c>
      <c r="Q95" s="193">
        <v>2</v>
      </c>
      <c r="R95" s="179" t="s">
        <v>316</v>
      </c>
      <c r="S95" s="187"/>
    </row>
    <row r="96" spans="1:20" ht="81.75" customHeight="1" thickBot="1" x14ac:dyDescent="0.3">
      <c r="A96" s="168"/>
      <c r="B96" s="35" t="s">
        <v>131</v>
      </c>
      <c r="C96" s="292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4"/>
    </row>
    <row r="97" spans="1:19" ht="49.5" customHeight="1" thickBot="1" x14ac:dyDescent="0.3">
      <c r="A97" s="168" t="s">
        <v>98</v>
      </c>
      <c r="B97" s="27" t="s">
        <v>68</v>
      </c>
      <c r="C97" s="121" t="s">
        <v>49</v>
      </c>
      <c r="D97" s="187">
        <v>677.1</v>
      </c>
      <c r="E97" s="187">
        <v>0</v>
      </c>
      <c r="F97" s="187">
        <v>0</v>
      </c>
      <c r="G97" s="187">
        <v>0</v>
      </c>
      <c r="H97" s="187">
        <v>0</v>
      </c>
      <c r="I97" s="187">
        <v>677.1</v>
      </c>
      <c r="J97" s="187">
        <v>0</v>
      </c>
      <c r="K97" s="187">
        <v>0</v>
      </c>
      <c r="L97" s="187">
        <v>0</v>
      </c>
      <c r="M97" s="187">
        <v>0</v>
      </c>
      <c r="N97" s="187">
        <v>0</v>
      </c>
      <c r="O97" s="165" t="s">
        <v>269</v>
      </c>
      <c r="P97" s="193">
        <v>0</v>
      </c>
      <c r="Q97" s="193">
        <v>0</v>
      </c>
      <c r="R97" s="167"/>
      <c r="S97" s="187"/>
    </row>
    <row r="98" spans="1:19" ht="77.25" customHeight="1" thickBot="1" x14ac:dyDescent="0.3">
      <c r="A98" s="168"/>
      <c r="B98" s="35" t="s">
        <v>131</v>
      </c>
      <c r="C98" s="345"/>
      <c r="D98" s="346"/>
      <c r="E98" s="346"/>
      <c r="F98" s="346"/>
      <c r="G98" s="346"/>
      <c r="H98" s="346"/>
      <c r="I98" s="346"/>
      <c r="J98" s="346"/>
      <c r="K98" s="346"/>
      <c r="L98" s="346"/>
      <c r="M98" s="346"/>
      <c r="N98" s="346"/>
      <c r="O98" s="346"/>
      <c r="P98" s="346"/>
      <c r="Q98" s="346"/>
      <c r="R98" s="346"/>
      <c r="S98" s="347"/>
    </row>
    <row r="99" spans="1:19" ht="1.5" customHeight="1" thickBot="1" x14ac:dyDescent="0.3">
      <c r="A99" s="168" t="s">
        <v>180</v>
      </c>
      <c r="B99" s="68" t="s">
        <v>181</v>
      </c>
      <c r="C99" s="122" t="s">
        <v>49</v>
      </c>
      <c r="D99" s="123">
        <v>0</v>
      </c>
      <c r="E99" s="123">
        <v>0</v>
      </c>
      <c r="F99" s="123">
        <v>0</v>
      </c>
      <c r="G99" s="123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  <c r="N99" s="123">
        <v>0</v>
      </c>
      <c r="O99" s="70"/>
      <c r="P99" s="204"/>
      <c r="Q99" s="204"/>
      <c r="R99" s="70"/>
      <c r="S99" s="124"/>
    </row>
    <row r="100" spans="1:19" ht="79.5" hidden="1" customHeight="1" thickBot="1" x14ac:dyDescent="0.3">
      <c r="A100" s="168"/>
      <c r="B100" s="67" t="s">
        <v>131</v>
      </c>
      <c r="C100" s="292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4"/>
    </row>
    <row r="101" spans="1:19" ht="71.25" customHeight="1" thickBot="1" x14ac:dyDescent="0.3">
      <c r="A101" s="168" t="s">
        <v>29</v>
      </c>
      <c r="B101" s="255" t="s">
        <v>335</v>
      </c>
      <c r="C101" s="121"/>
      <c r="D101" s="191">
        <f>SUM(D102+D104+D108)</f>
        <v>1428.6</v>
      </c>
      <c r="E101" s="215">
        <f>SUM(E102+E104+E108)</f>
        <v>106</v>
      </c>
      <c r="F101" s="64">
        <f>SUM(E101/D101)*100</f>
        <v>7.4198516029679418</v>
      </c>
      <c r="G101" s="215">
        <f t="shared" ref="G101:N101" si="7">SUM(G102+G104+G108)</f>
        <v>0</v>
      </c>
      <c r="H101" s="215">
        <f t="shared" si="7"/>
        <v>0</v>
      </c>
      <c r="I101" s="215">
        <f t="shared" si="7"/>
        <v>1428.6</v>
      </c>
      <c r="J101" s="215">
        <f t="shared" si="7"/>
        <v>106</v>
      </c>
      <c r="K101" s="215">
        <f t="shared" si="7"/>
        <v>0</v>
      </c>
      <c r="L101" s="215">
        <f t="shared" si="7"/>
        <v>0</v>
      </c>
      <c r="M101" s="215">
        <f t="shared" si="7"/>
        <v>0</v>
      </c>
      <c r="N101" s="215">
        <f t="shared" si="7"/>
        <v>0</v>
      </c>
      <c r="O101" s="193"/>
      <c r="P101" s="193"/>
      <c r="Q101" s="193"/>
      <c r="R101" s="186"/>
      <c r="S101" s="187"/>
    </row>
    <row r="102" spans="1:19" ht="45.75" customHeight="1" thickBot="1" x14ac:dyDescent="0.3">
      <c r="A102" s="168" t="s">
        <v>100</v>
      </c>
      <c r="B102" s="235" t="s">
        <v>30</v>
      </c>
      <c r="C102" s="121" t="s">
        <v>49</v>
      </c>
      <c r="D102" s="169">
        <v>1278.5999999999999</v>
      </c>
      <c r="E102" s="169">
        <v>106</v>
      </c>
      <c r="F102" s="63">
        <v>8.3000000000000007</v>
      </c>
      <c r="G102" s="169">
        <v>0</v>
      </c>
      <c r="H102" s="169">
        <v>0</v>
      </c>
      <c r="I102" s="169">
        <v>1278.5999999999999</v>
      </c>
      <c r="J102" s="169">
        <v>106</v>
      </c>
      <c r="K102" s="169"/>
      <c r="L102" s="169">
        <v>0</v>
      </c>
      <c r="M102" s="169">
        <v>0</v>
      </c>
      <c r="N102" s="169">
        <v>0</v>
      </c>
      <c r="O102" s="165" t="s">
        <v>270</v>
      </c>
      <c r="P102" s="193">
        <v>0</v>
      </c>
      <c r="Q102" s="193">
        <v>0</v>
      </c>
      <c r="R102" s="223" t="s">
        <v>226</v>
      </c>
      <c r="S102" s="187"/>
    </row>
    <row r="103" spans="1:19" ht="81" customHeight="1" thickBot="1" x14ac:dyDescent="0.3">
      <c r="A103" s="168"/>
      <c r="B103" s="35" t="s">
        <v>131</v>
      </c>
      <c r="C103" s="339" t="s">
        <v>347</v>
      </c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  <c r="O103" s="340"/>
      <c r="P103" s="340"/>
      <c r="Q103" s="340"/>
      <c r="R103" s="340"/>
      <c r="S103" s="341"/>
    </row>
    <row r="104" spans="1:19" ht="117.75" customHeight="1" thickBot="1" x14ac:dyDescent="0.3">
      <c r="A104" s="125" t="s">
        <v>158</v>
      </c>
      <c r="B104" s="28" t="s">
        <v>159</v>
      </c>
      <c r="C104" s="121" t="s">
        <v>49</v>
      </c>
      <c r="D104" s="97">
        <v>0</v>
      </c>
      <c r="E104" s="240">
        <v>0</v>
      </c>
      <c r="F104" s="97">
        <v>0</v>
      </c>
      <c r="G104" s="240">
        <v>0</v>
      </c>
      <c r="H104" s="97">
        <v>0</v>
      </c>
      <c r="I104" s="240">
        <v>0</v>
      </c>
      <c r="J104" s="97">
        <v>0</v>
      </c>
      <c r="K104" s="240">
        <v>0</v>
      </c>
      <c r="L104" s="97">
        <v>0</v>
      </c>
      <c r="M104" s="240">
        <v>0</v>
      </c>
      <c r="N104" s="97">
        <v>0</v>
      </c>
      <c r="O104" s="176" t="s">
        <v>271</v>
      </c>
      <c r="P104" s="193">
        <v>3</v>
      </c>
      <c r="Q104" s="126">
        <v>3</v>
      </c>
      <c r="R104" s="27" t="s">
        <v>318</v>
      </c>
      <c r="S104" s="177"/>
    </row>
    <row r="105" spans="1:19" ht="92.25" customHeight="1" thickBot="1" x14ac:dyDescent="0.3">
      <c r="A105" s="120"/>
      <c r="B105" s="32" t="s">
        <v>131</v>
      </c>
      <c r="C105" s="292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4"/>
    </row>
    <row r="106" spans="1:19" ht="0.75" hidden="1" customHeight="1" thickBot="1" x14ac:dyDescent="0.3">
      <c r="A106" s="334"/>
      <c r="B106" s="287"/>
      <c r="C106" s="287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7"/>
      <c r="P106" s="323"/>
      <c r="Q106" s="323"/>
      <c r="R106" s="287"/>
      <c r="S106" s="305"/>
    </row>
    <row r="107" spans="1:19" ht="18.75" hidden="1" customHeight="1" thickBot="1" x14ac:dyDescent="0.3">
      <c r="A107" s="335"/>
      <c r="B107" s="288"/>
      <c r="C107" s="288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288"/>
      <c r="P107" s="324"/>
      <c r="Q107" s="324"/>
      <c r="R107" s="288"/>
      <c r="S107" s="306"/>
    </row>
    <row r="108" spans="1:19" ht="69.75" customHeight="1" thickBot="1" x14ac:dyDescent="0.3">
      <c r="A108" s="219" t="s">
        <v>213</v>
      </c>
      <c r="B108" s="71" t="s">
        <v>214</v>
      </c>
      <c r="C108" s="121" t="s">
        <v>49</v>
      </c>
      <c r="D108" s="97">
        <v>150</v>
      </c>
      <c r="E108" s="240">
        <v>0</v>
      </c>
      <c r="F108" s="97">
        <v>0</v>
      </c>
      <c r="G108" s="240">
        <v>0</v>
      </c>
      <c r="H108" s="97">
        <v>0</v>
      </c>
      <c r="I108" s="240">
        <v>150</v>
      </c>
      <c r="J108" s="97">
        <v>0</v>
      </c>
      <c r="K108" s="240">
        <v>0</v>
      </c>
      <c r="L108" s="97">
        <v>0</v>
      </c>
      <c r="M108" s="240">
        <v>0</v>
      </c>
      <c r="N108" s="97">
        <v>0</v>
      </c>
      <c r="O108" s="220" t="s">
        <v>272</v>
      </c>
      <c r="P108" s="222">
        <v>0</v>
      </c>
      <c r="Q108" s="126">
        <v>0</v>
      </c>
      <c r="R108" s="27"/>
      <c r="S108" s="221"/>
    </row>
    <row r="109" spans="1:19" ht="89.25" customHeight="1" thickBot="1" x14ac:dyDescent="0.3">
      <c r="A109" s="219"/>
      <c r="B109" s="32" t="s">
        <v>131</v>
      </c>
      <c r="C109" s="292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4"/>
    </row>
    <row r="110" spans="1:19" ht="61.5" customHeight="1" thickBot="1" x14ac:dyDescent="0.3">
      <c r="A110" s="127" t="s">
        <v>101</v>
      </c>
      <c r="B110" s="28" t="s">
        <v>87</v>
      </c>
      <c r="C110" s="28" t="s">
        <v>49</v>
      </c>
      <c r="D110" s="64">
        <f>SUM(D111+D113+D115)</f>
        <v>2582.6999999999998</v>
      </c>
      <c r="E110" s="64">
        <f>SUM(E111+E113+E115)</f>
        <v>298.7</v>
      </c>
      <c r="F110" s="64">
        <f>SUM(E110/D110)*100</f>
        <v>11.565416037480157</v>
      </c>
      <c r="G110" s="64">
        <f t="shared" ref="G110:N110" si="8">SUM(G111+G113+G115)</f>
        <v>1450</v>
      </c>
      <c r="H110" s="64">
        <f t="shared" si="8"/>
        <v>0</v>
      </c>
      <c r="I110" s="64">
        <f>SUM(I111+I113+I115)</f>
        <v>1117.9000000000001</v>
      </c>
      <c r="J110" s="64">
        <f>SUM(J111+J113+J115)</f>
        <v>298.7</v>
      </c>
      <c r="K110" s="64">
        <f t="shared" si="8"/>
        <v>14.8</v>
      </c>
      <c r="L110" s="64">
        <f t="shared" si="8"/>
        <v>0</v>
      </c>
      <c r="M110" s="64">
        <f t="shared" si="8"/>
        <v>0</v>
      </c>
      <c r="N110" s="64">
        <f t="shared" si="8"/>
        <v>0</v>
      </c>
      <c r="O110" s="27" t="s">
        <v>74</v>
      </c>
      <c r="P110" s="27" t="s">
        <v>74</v>
      </c>
      <c r="Q110" s="27" t="s">
        <v>74</v>
      </c>
      <c r="R110" s="30"/>
      <c r="S110" s="97"/>
    </row>
    <row r="111" spans="1:19" ht="69.75" customHeight="1" thickBot="1" x14ac:dyDescent="0.3">
      <c r="A111" s="168" t="s">
        <v>143</v>
      </c>
      <c r="B111" s="256" t="s">
        <v>336</v>
      </c>
      <c r="C111" s="28" t="s">
        <v>49</v>
      </c>
      <c r="D111" s="63">
        <v>400</v>
      </c>
      <c r="E111" s="63">
        <v>0</v>
      </c>
      <c r="F111" s="63">
        <v>0</v>
      </c>
      <c r="G111" s="63">
        <v>0</v>
      </c>
      <c r="H111" s="63">
        <v>0</v>
      </c>
      <c r="I111" s="63">
        <v>400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27" t="s">
        <v>273</v>
      </c>
      <c r="P111" s="185">
        <v>0</v>
      </c>
      <c r="Q111" s="185">
        <v>0</v>
      </c>
      <c r="R111" s="165"/>
      <c r="S111" s="97"/>
    </row>
    <row r="112" spans="1:19" ht="111.75" customHeight="1" thickBot="1" x14ac:dyDescent="0.3">
      <c r="A112" s="168"/>
      <c r="B112" s="254" t="s">
        <v>131</v>
      </c>
      <c r="C112" s="309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0"/>
    </row>
    <row r="113" spans="1:19" ht="91.5" customHeight="1" thickBot="1" x14ac:dyDescent="0.3">
      <c r="A113" s="168" t="s">
        <v>103</v>
      </c>
      <c r="B113" s="28" t="s">
        <v>102</v>
      </c>
      <c r="C113" s="28" t="s">
        <v>49</v>
      </c>
      <c r="D113" s="63">
        <v>600</v>
      </c>
      <c r="E113" s="63">
        <v>298.7</v>
      </c>
      <c r="F113" s="63">
        <v>49.8</v>
      </c>
      <c r="G113" s="63">
        <v>0</v>
      </c>
      <c r="H113" s="63">
        <v>0</v>
      </c>
      <c r="I113" s="63">
        <v>600</v>
      </c>
      <c r="J113" s="63">
        <v>298.7</v>
      </c>
      <c r="K113" s="63">
        <v>0</v>
      </c>
      <c r="L113" s="63">
        <v>0</v>
      </c>
      <c r="M113" s="63">
        <v>0</v>
      </c>
      <c r="N113" s="63">
        <v>0</v>
      </c>
      <c r="O113" s="28" t="s">
        <v>274</v>
      </c>
      <c r="P113" s="31">
        <v>1</v>
      </c>
      <c r="Q113" s="31">
        <v>1</v>
      </c>
      <c r="R113" s="223" t="s">
        <v>317</v>
      </c>
      <c r="S113" s="97"/>
    </row>
    <row r="114" spans="1:19" ht="67.5" customHeight="1" thickBot="1" x14ac:dyDescent="0.3">
      <c r="A114" s="168"/>
      <c r="B114" s="32" t="s">
        <v>131</v>
      </c>
      <c r="C114" s="289"/>
      <c r="D114" s="290"/>
      <c r="E114" s="290"/>
      <c r="F114" s="290"/>
      <c r="G114" s="290"/>
      <c r="H114" s="290"/>
      <c r="I114" s="290"/>
      <c r="J114" s="290"/>
      <c r="K114" s="290"/>
      <c r="L114" s="290"/>
      <c r="M114" s="290"/>
      <c r="N114" s="290"/>
      <c r="O114" s="290"/>
      <c r="P114" s="290"/>
      <c r="Q114" s="290"/>
      <c r="R114" s="290"/>
      <c r="S114" s="291"/>
    </row>
    <row r="115" spans="1:19" ht="90" customHeight="1" thickBot="1" x14ac:dyDescent="0.3">
      <c r="A115" s="334" t="s">
        <v>160</v>
      </c>
      <c r="B115" s="287" t="s">
        <v>161</v>
      </c>
      <c r="C115" s="287" t="s">
        <v>49</v>
      </c>
      <c r="D115" s="283">
        <v>1582.7</v>
      </c>
      <c r="E115" s="283">
        <v>0</v>
      </c>
      <c r="F115" s="283">
        <v>0</v>
      </c>
      <c r="G115" s="283">
        <v>1450</v>
      </c>
      <c r="H115" s="283">
        <v>0</v>
      </c>
      <c r="I115" s="283">
        <v>117.9</v>
      </c>
      <c r="J115" s="283">
        <v>0</v>
      </c>
      <c r="K115" s="283">
        <v>14.8</v>
      </c>
      <c r="L115" s="283">
        <v>0</v>
      </c>
      <c r="M115" s="283">
        <v>0</v>
      </c>
      <c r="N115" s="283">
        <v>0</v>
      </c>
      <c r="O115" s="28" t="s">
        <v>275</v>
      </c>
      <c r="P115" s="31">
        <v>0</v>
      </c>
      <c r="Q115" s="31">
        <v>0</v>
      </c>
      <c r="R115" s="287"/>
      <c r="S115" s="28"/>
    </row>
    <row r="116" spans="1:19" ht="69" customHeight="1" thickBot="1" x14ac:dyDescent="0.3">
      <c r="A116" s="335"/>
      <c r="B116" s="288"/>
      <c r="C116" s="288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165" t="s">
        <v>276</v>
      </c>
      <c r="P116" s="185">
        <v>0</v>
      </c>
      <c r="Q116" s="185">
        <v>0</v>
      </c>
      <c r="R116" s="288"/>
      <c r="S116" s="165"/>
    </row>
    <row r="117" spans="1:19" ht="80.25" customHeight="1" thickBot="1" x14ac:dyDescent="0.3">
      <c r="A117" s="168" t="s">
        <v>32</v>
      </c>
      <c r="B117" s="256" t="s">
        <v>337</v>
      </c>
      <c r="C117" s="121"/>
      <c r="D117" s="191">
        <f>SUM(D120+D118)</f>
        <v>3130</v>
      </c>
      <c r="E117" s="191">
        <f>SUM(E118+E120)</f>
        <v>0</v>
      </c>
      <c r="F117" s="192">
        <v>0</v>
      </c>
      <c r="G117" s="191">
        <f t="shared" ref="G117:N117" si="9">SUM(G118+G120)</f>
        <v>0</v>
      </c>
      <c r="H117" s="191">
        <f t="shared" si="9"/>
        <v>0</v>
      </c>
      <c r="I117" s="191">
        <f>SUM(I120+I118)</f>
        <v>3130</v>
      </c>
      <c r="J117" s="191">
        <f t="shared" si="9"/>
        <v>0</v>
      </c>
      <c r="K117" s="191">
        <f t="shared" si="9"/>
        <v>0</v>
      </c>
      <c r="L117" s="191">
        <f t="shared" si="9"/>
        <v>0</v>
      </c>
      <c r="M117" s="191">
        <f t="shared" si="9"/>
        <v>0</v>
      </c>
      <c r="N117" s="191">
        <f t="shared" si="9"/>
        <v>0</v>
      </c>
      <c r="O117" s="179" t="s">
        <v>74</v>
      </c>
      <c r="P117" s="179" t="s">
        <v>74</v>
      </c>
      <c r="Q117" s="179" t="s">
        <v>74</v>
      </c>
      <c r="R117" s="186"/>
      <c r="S117" s="187"/>
    </row>
    <row r="118" spans="1:19" ht="45" customHeight="1" thickBot="1" x14ac:dyDescent="0.3">
      <c r="A118" s="168" t="s">
        <v>104</v>
      </c>
      <c r="B118" s="199" t="s">
        <v>31</v>
      </c>
      <c r="C118" s="182" t="s">
        <v>49</v>
      </c>
      <c r="D118" s="63">
        <v>3000</v>
      </c>
      <c r="E118" s="63">
        <v>0</v>
      </c>
      <c r="F118" s="170">
        <v>0</v>
      </c>
      <c r="G118" s="63">
        <v>0</v>
      </c>
      <c r="H118" s="63">
        <v>0</v>
      </c>
      <c r="I118" s="63">
        <v>3000</v>
      </c>
      <c r="J118" s="63">
        <v>0</v>
      </c>
      <c r="K118" s="63">
        <v>0</v>
      </c>
      <c r="L118" s="63">
        <v>0</v>
      </c>
      <c r="M118" s="63">
        <v>0</v>
      </c>
      <c r="N118" s="63">
        <v>0</v>
      </c>
      <c r="O118" s="28" t="s">
        <v>277</v>
      </c>
      <c r="P118" s="36">
        <v>0</v>
      </c>
      <c r="Q118" s="26">
        <v>0</v>
      </c>
      <c r="R118" s="165"/>
      <c r="S118" s="28"/>
    </row>
    <row r="119" spans="1:19" ht="87.75" customHeight="1" thickBot="1" x14ac:dyDescent="0.3">
      <c r="A119" s="168"/>
      <c r="B119" s="32" t="s">
        <v>131</v>
      </c>
      <c r="C119" s="289"/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  <c r="R119" s="290"/>
      <c r="S119" s="291"/>
    </row>
    <row r="120" spans="1:19" ht="122.25" customHeight="1" thickBot="1" x14ac:dyDescent="0.3">
      <c r="A120" s="120" t="s">
        <v>105</v>
      </c>
      <c r="B120" s="258" t="s">
        <v>33</v>
      </c>
      <c r="C120" s="271" t="s">
        <v>49</v>
      </c>
      <c r="D120" s="262">
        <v>130</v>
      </c>
      <c r="E120" s="262">
        <v>0</v>
      </c>
      <c r="F120" s="261">
        <v>0</v>
      </c>
      <c r="G120" s="262">
        <v>0</v>
      </c>
      <c r="H120" s="262">
        <v>0</v>
      </c>
      <c r="I120" s="262">
        <v>130</v>
      </c>
      <c r="J120" s="262">
        <v>0</v>
      </c>
      <c r="K120" s="262">
        <v>0</v>
      </c>
      <c r="L120" s="262">
        <v>0</v>
      </c>
      <c r="M120" s="262">
        <v>0</v>
      </c>
      <c r="N120" s="262">
        <v>0</v>
      </c>
      <c r="O120" s="256" t="s">
        <v>191</v>
      </c>
      <c r="P120" s="250">
        <v>1</v>
      </c>
      <c r="Q120" s="250">
        <v>1</v>
      </c>
      <c r="R120" s="253" t="s">
        <v>338</v>
      </c>
      <c r="S120" s="253"/>
    </row>
    <row r="121" spans="1:19" ht="82.5" customHeight="1" thickBot="1" x14ac:dyDescent="0.3">
      <c r="A121" s="128"/>
      <c r="B121" s="272" t="s">
        <v>131</v>
      </c>
      <c r="C121" s="339" t="s">
        <v>349</v>
      </c>
      <c r="D121" s="340"/>
      <c r="E121" s="340"/>
      <c r="F121" s="340"/>
      <c r="G121" s="340"/>
      <c r="H121" s="340"/>
      <c r="I121" s="340"/>
      <c r="J121" s="340"/>
      <c r="K121" s="340"/>
      <c r="L121" s="340"/>
      <c r="M121" s="340"/>
      <c r="N121" s="340"/>
      <c r="O121" s="340"/>
      <c r="P121" s="340"/>
      <c r="Q121" s="340"/>
      <c r="R121" s="340"/>
      <c r="S121" s="341"/>
    </row>
    <row r="122" spans="1:19" ht="31.5" customHeight="1" thickBot="1" x14ac:dyDescent="0.3">
      <c r="A122" s="357" t="s">
        <v>14</v>
      </c>
      <c r="B122" s="358"/>
      <c r="C122" s="37"/>
      <c r="D122" s="64">
        <f>SUM(D72+D83+D86+D91+D101+D110+D117)</f>
        <v>426518.3</v>
      </c>
      <c r="E122" s="64">
        <f>SUM(E72+E83+E86+E91+E101+E110+E117)</f>
        <v>93995.900000000009</v>
      </c>
      <c r="F122" s="64">
        <f>SUM(E122/D122)*100</f>
        <v>22.0379524161097</v>
      </c>
      <c r="G122" s="64">
        <f t="shared" ref="G122:N122" si="10">SUM(G72+G83+G86+G91+G101+G110+G117)</f>
        <v>1450</v>
      </c>
      <c r="H122" s="64">
        <f t="shared" si="10"/>
        <v>0</v>
      </c>
      <c r="I122" s="64">
        <f t="shared" si="10"/>
        <v>425053.5</v>
      </c>
      <c r="J122" s="64">
        <f t="shared" si="10"/>
        <v>93995.900000000009</v>
      </c>
      <c r="K122" s="64">
        <f t="shared" si="10"/>
        <v>14.8</v>
      </c>
      <c r="L122" s="64">
        <f t="shared" si="10"/>
        <v>0</v>
      </c>
      <c r="M122" s="64">
        <f t="shared" si="10"/>
        <v>0</v>
      </c>
      <c r="N122" s="64">
        <f t="shared" si="10"/>
        <v>0</v>
      </c>
      <c r="O122" s="62"/>
      <c r="P122" s="184"/>
      <c r="Q122" s="184"/>
      <c r="R122" s="30"/>
      <c r="S122" s="30"/>
    </row>
    <row r="123" spans="1:19" ht="22.5" customHeight="1" thickBot="1" x14ac:dyDescent="0.3">
      <c r="A123" s="336" t="s">
        <v>34</v>
      </c>
      <c r="B123" s="337"/>
      <c r="C123" s="337"/>
      <c r="D123" s="337"/>
      <c r="E123" s="337"/>
      <c r="F123" s="337"/>
      <c r="G123" s="337"/>
      <c r="H123" s="337"/>
      <c r="I123" s="337"/>
      <c r="J123" s="337"/>
      <c r="K123" s="337"/>
      <c r="L123" s="337"/>
      <c r="M123" s="337"/>
      <c r="N123" s="337"/>
      <c r="O123" s="337"/>
      <c r="P123" s="337"/>
      <c r="Q123" s="337"/>
      <c r="R123" s="337"/>
      <c r="S123" s="338"/>
    </row>
    <row r="124" spans="1:19" ht="36.75" customHeight="1" thickBot="1" x14ac:dyDescent="0.3">
      <c r="A124" s="28" t="s">
        <v>35</v>
      </c>
      <c r="B124" s="258" t="s">
        <v>340</v>
      </c>
      <c r="C124" s="42"/>
      <c r="D124" s="65">
        <f>SUM(D125+D127+D129+D131+D136)</f>
        <v>3555.3</v>
      </c>
      <c r="E124" s="65">
        <f>SUM(E125+E127+E129+E131+E136)</f>
        <v>57.6</v>
      </c>
      <c r="F124" s="64">
        <v>100</v>
      </c>
      <c r="G124" s="65">
        <v>0</v>
      </c>
      <c r="H124" s="65">
        <v>0</v>
      </c>
      <c r="I124" s="65">
        <f>SUM(I125+I127+I129+I131+I136)</f>
        <v>3555.3</v>
      </c>
      <c r="J124" s="65">
        <f>SUM(J125+J127+J129+J131+J136)</f>
        <v>57.6</v>
      </c>
      <c r="K124" s="65">
        <v>0</v>
      </c>
      <c r="L124" s="65">
        <v>0</v>
      </c>
      <c r="M124" s="65">
        <v>0</v>
      </c>
      <c r="N124" s="65">
        <v>0</v>
      </c>
      <c r="O124" s="118"/>
      <c r="P124" s="56"/>
      <c r="Q124" s="56"/>
      <c r="R124" s="33"/>
      <c r="S124" s="57"/>
    </row>
    <row r="125" spans="1:19" ht="196.5" customHeight="1" thickBot="1" x14ac:dyDescent="0.3">
      <c r="A125" s="28" t="s">
        <v>106</v>
      </c>
      <c r="B125" s="257" t="s">
        <v>339</v>
      </c>
      <c r="C125" s="199" t="s">
        <v>49</v>
      </c>
      <c r="D125" s="130">
        <v>1000</v>
      </c>
      <c r="E125" s="130">
        <v>0</v>
      </c>
      <c r="F125" s="130">
        <v>0</v>
      </c>
      <c r="G125" s="130">
        <v>0</v>
      </c>
      <c r="H125" s="130">
        <v>0</v>
      </c>
      <c r="I125" s="130">
        <v>1000</v>
      </c>
      <c r="J125" s="130">
        <v>0</v>
      </c>
      <c r="K125" s="130">
        <v>0</v>
      </c>
      <c r="L125" s="130">
        <v>0</v>
      </c>
      <c r="M125" s="130">
        <v>0</v>
      </c>
      <c r="N125" s="130">
        <v>0</v>
      </c>
      <c r="O125" s="131" t="s">
        <v>278</v>
      </c>
      <c r="P125" s="26">
        <v>0</v>
      </c>
      <c r="Q125" s="39">
        <v>0</v>
      </c>
      <c r="R125" s="199"/>
      <c r="S125" s="129"/>
    </row>
    <row r="126" spans="1:19" ht="96.75" customHeight="1" thickBot="1" x14ac:dyDescent="0.3">
      <c r="A126" s="197"/>
      <c r="B126" s="32" t="s">
        <v>131</v>
      </c>
      <c r="C126" s="318"/>
      <c r="D126" s="319"/>
      <c r="E126" s="319"/>
      <c r="F126" s="319"/>
      <c r="G126" s="319"/>
      <c r="H126" s="319"/>
      <c r="I126" s="319"/>
      <c r="J126" s="319"/>
      <c r="K126" s="319"/>
      <c r="L126" s="319"/>
      <c r="M126" s="319"/>
      <c r="N126" s="319"/>
      <c r="O126" s="319"/>
      <c r="P126" s="319"/>
      <c r="Q126" s="319"/>
      <c r="R126" s="319"/>
      <c r="S126" s="320"/>
    </row>
    <row r="127" spans="1:19" ht="203.25" customHeight="1" thickBot="1" x14ac:dyDescent="0.3">
      <c r="A127" s="197" t="s">
        <v>107</v>
      </c>
      <c r="B127" s="27" t="s">
        <v>52</v>
      </c>
      <c r="C127" s="50" t="s">
        <v>50</v>
      </c>
      <c r="D127" s="79">
        <v>1456</v>
      </c>
      <c r="E127" s="79">
        <v>0</v>
      </c>
      <c r="F127" s="63">
        <v>0</v>
      </c>
      <c r="G127" s="79">
        <v>0</v>
      </c>
      <c r="H127" s="79">
        <v>0</v>
      </c>
      <c r="I127" s="79">
        <v>1456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50" t="s">
        <v>279</v>
      </c>
      <c r="P127" s="54">
        <v>0</v>
      </c>
      <c r="Q127" s="54">
        <v>0</v>
      </c>
      <c r="R127" s="165"/>
      <c r="S127" s="132"/>
    </row>
    <row r="128" spans="1:19" ht="68.25" customHeight="1" thickBot="1" x14ac:dyDescent="0.3">
      <c r="A128" s="197"/>
      <c r="B128" s="32" t="s">
        <v>131</v>
      </c>
      <c r="C128" s="289"/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  <c r="P128" s="290"/>
      <c r="Q128" s="290"/>
      <c r="R128" s="290"/>
      <c r="S128" s="291"/>
    </row>
    <row r="129" spans="1:585" s="5" customFormat="1" ht="92.25" customHeight="1" thickBot="1" x14ac:dyDescent="0.3">
      <c r="A129" s="90" t="s">
        <v>108</v>
      </c>
      <c r="B129" s="229" t="s">
        <v>53</v>
      </c>
      <c r="C129" s="27" t="s">
        <v>51</v>
      </c>
      <c r="D129" s="133">
        <v>149.5</v>
      </c>
      <c r="E129" s="133">
        <v>57.6</v>
      </c>
      <c r="F129" s="63">
        <v>38.5</v>
      </c>
      <c r="G129" s="133">
        <v>0</v>
      </c>
      <c r="H129" s="133">
        <v>0</v>
      </c>
      <c r="I129" s="133">
        <v>149.5</v>
      </c>
      <c r="J129" s="133">
        <v>57.6</v>
      </c>
      <c r="K129" s="133">
        <v>0</v>
      </c>
      <c r="L129" s="133">
        <v>0</v>
      </c>
      <c r="M129" s="133">
        <v>0</v>
      </c>
      <c r="N129" s="133">
        <v>0</v>
      </c>
      <c r="O129" s="28" t="s">
        <v>280</v>
      </c>
      <c r="P129" s="37">
        <v>625</v>
      </c>
      <c r="Q129" s="37">
        <v>625</v>
      </c>
      <c r="R129" s="224" t="s">
        <v>227</v>
      </c>
      <c r="S129" s="41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  <c r="IX129" s="3"/>
      <c r="IY129" s="3"/>
      <c r="IZ129" s="3"/>
      <c r="JA129" s="3"/>
      <c r="JB129" s="3"/>
      <c r="JC129" s="3"/>
      <c r="JD129" s="3"/>
      <c r="JE129" s="3"/>
      <c r="JF129" s="3"/>
      <c r="JG129" s="3"/>
      <c r="JH129" s="3"/>
      <c r="JI129" s="3"/>
      <c r="JJ129" s="3"/>
      <c r="JK129" s="3"/>
      <c r="JL129" s="3"/>
      <c r="JM129" s="3"/>
      <c r="JN129" s="3"/>
      <c r="JO129" s="3"/>
      <c r="JP129" s="3"/>
      <c r="JQ129" s="3"/>
      <c r="JR129" s="3"/>
      <c r="JS129" s="3"/>
      <c r="JT129" s="3"/>
      <c r="JU129" s="3"/>
      <c r="JV129" s="3"/>
      <c r="JW129" s="3"/>
      <c r="JX129" s="3"/>
      <c r="JY129" s="3"/>
      <c r="JZ129" s="3"/>
      <c r="KA129" s="3"/>
      <c r="KB129" s="3"/>
      <c r="KC129" s="3"/>
      <c r="KD129" s="3"/>
      <c r="KE129" s="3"/>
      <c r="KF129" s="3"/>
      <c r="KG129" s="3"/>
      <c r="KH129" s="3"/>
      <c r="KI129" s="3"/>
      <c r="KJ129" s="3"/>
      <c r="KK129" s="3"/>
      <c r="KL129" s="3"/>
      <c r="KM129" s="3"/>
      <c r="KN129" s="3"/>
      <c r="KO129" s="3"/>
      <c r="KP129" s="3"/>
      <c r="KQ129" s="3"/>
      <c r="KR129" s="3"/>
      <c r="KS129" s="3"/>
      <c r="KT129" s="3"/>
      <c r="KU129" s="3"/>
      <c r="KV129" s="3"/>
      <c r="KW129" s="3"/>
      <c r="KX129" s="3"/>
      <c r="KY129" s="3"/>
      <c r="KZ129" s="3"/>
      <c r="LA129" s="3"/>
      <c r="LB129" s="3"/>
      <c r="LC129" s="3"/>
      <c r="LD129" s="3"/>
      <c r="LE129" s="3"/>
      <c r="LF129" s="3"/>
      <c r="LG129" s="3"/>
      <c r="LH129" s="3"/>
      <c r="LI129" s="3"/>
      <c r="LJ129" s="3"/>
      <c r="LK129" s="3"/>
      <c r="LL129" s="3"/>
      <c r="LM129" s="3"/>
      <c r="LN129" s="3"/>
      <c r="LO129" s="3"/>
      <c r="LP129" s="3"/>
      <c r="LQ129" s="3"/>
      <c r="LR129" s="3"/>
      <c r="LS129" s="3"/>
      <c r="LT129" s="3"/>
      <c r="LU129" s="3"/>
      <c r="LV129" s="3"/>
      <c r="LW129" s="3"/>
      <c r="LX129" s="3"/>
      <c r="LY129" s="3"/>
      <c r="LZ129" s="3"/>
      <c r="MA129" s="3"/>
      <c r="MB129" s="3"/>
      <c r="MC129" s="3"/>
      <c r="MD129" s="3"/>
      <c r="ME129" s="3"/>
      <c r="MF129" s="3"/>
      <c r="MG129" s="3"/>
      <c r="MH129" s="3"/>
      <c r="MI129" s="3"/>
      <c r="MJ129" s="3"/>
      <c r="MK129" s="3"/>
      <c r="ML129" s="3"/>
      <c r="MM129" s="3"/>
      <c r="MN129" s="3"/>
      <c r="MO129" s="3"/>
      <c r="MP129" s="3"/>
      <c r="MQ129" s="3"/>
      <c r="MR129" s="3"/>
      <c r="MS129" s="3"/>
      <c r="MT129" s="3"/>
      <c r="MU129" s="3"/>
      <c r="MV129" s="3"/>
      <c r="MW129" s="3"/>
      <c r="MX129" s="3"/>
      <c r="MY129" s="3"/>
      <c r="MZ129" s="3"/>
      <c r="NA129" s="3"/>
      <c r="NB129" s="3"/>
      <c r="NC129" s="3"/>
      <c r="ND129" s="3"/>
      <c r="NE129" s="3"/>
      <c r="NF129" s="3"/>
      <c r="NG129" s="3"/>
      <c r="NH129" s="3"/>
      <c r="NI129" s="3"/>
      <c r="NJ129" s="3"/>
      <c r="NK129" s="3"/>
      <c r="NL129" s="3"/>
      <c r="NM129" s="3"/>
      <c r="NN129" s="3"/>
      <c r="NO129" s="3"/>
      <c r="NP129" s="3"/>
      <c r="NQ129" s="3"/>
      <c r="NR129" s="3"/>
      <c r="NS129" s="3"/>
      <c r="NT129" s="3"/>
      <c r="NU129" s="3"/>
      <c r="NV129" s="3"/>
      <c r="NW129" s="3"/>
      <c r="NX129" s="3"/>
      <c r="NY129" s="3"/>
      <c r="NZ129" s="3"/>
      <c r="OA129" s="3"/>
      <c r="OB129" s="3"/>
      <c r="OC129" s="3"/>
      <c r="OD129" s="3"/>
      <c r="OE129" s="3"/>
      <c r="OF129" s="3"/>
      <c r="OG129" s="3"/>
      <c r="OH129" s="3"/>
      <c r="OI129" s="3"/>
      <c r="OJ129" s="3"/>
      <c r="OK129" s="3"/>
      <c r="OL129" s="3"/>
      <c r="OM129" s="3"/>
      <c r="ON129" s="3"/>
      <c r="OO129" s="3"/>
      <c r="OP129" s="3"/>
      <c r="OQ129" s="3"/>
      <c r="OR129" s="3"/>
      <c r="OS129" s="3"/>
      <c r="OT129" s="3"/>
      <c r="OU129" s="3"/>
      <c r="OV129" s="3"/>
      <c r="OW129" s="3"/>
      <c r="OX129" s="3"/>
      <c r="OY129" s="3"/>
      <c r="OZ129" s="3"/>
      <c r="PA129" s="3"/>
      <c r="PB129" s="3"/>
      <c r="PC129" s="3"/>
      <c r="PD129" s="3"/>
      <c r="PE129" s="3"/>
      <c r="PF129" s="3"/>
      <c r="PG129" s="3"/>
      <c r="PH129" s="3"/>
      <c r="PI129" s="3"/>
      <c r="PJ129" s="3"/>
      <c r="PK129" s="3"/>
      <c r="PL129" s="3"/>
      <c r="PM129" s="3"/>
      <c r="PN129" s="3"/>
      <c r="PO129" s="3"/>
      <c r="PP129" s="3"/>
      <c r="PQ129" s="3"/>
      <c r="PR129" s="3"/>
      <c r="PS129" s="3"/>
      <c r="PT129" s="3"/>
      <c r="PU129" s="3"/>
      <c r="PV129" s="3"/>
      <c r="PW129" s="3"/>
      <c r="PX129" s="3"/>
      <c r="PY129" s="3"/>
      <c r="PZ129" s="3"/>
      <c r="QA129" s="3"/>
      <c r="QB129" s="3"/>
      <c r="QC129" s="3"/>
      <c r="QD129" s="3"/>
      <c r="QE129" s="3"/>
      <c r="QF129" s="3"/>
      <c r="QG129" s="3"/>
      <c r="QH129" s="3"/>
      <c r="QI129" s="3"/>
      <c r="QJ129" s="3"/>
      <c r="QK129" s="3"/>
      <c r="QL129" s="3"/>
      <c r="QM129" s="3"/>
      <c r="QN129" s="3"/>
      <c r="QO129" s="3"/>
      <c r="QP129" s="3"/>
      <c r="QQ129" s="3"/>
      <c r="QR129" s="3"/>
      <c r="QS129" s="3"/>
      <c r="QT129" s="3"/>
      <c r="QU129" s="3"/>
      <c r="QV129" s="3"/>
      <c r="QW129" s="3"/>
      <c r="QX129" s="3"/>
      <c r="QY129" s="3"/>
      <c r="QZ129" s="3"/>
      <c r="RA129" s="3"/>
      <c r="RB129" s="3"/>
      <c r="RC129" s="3"/>
      <c r="RD129" s="3"/>
      <c r="RE129" s="3"/>
      <c r="RF129" s="3"/>
      <c r="RG129" s="3"/>
      <c r="RH129" s="3"/>
      <c r="RI129" s="3"/>
      <c r="RJ129" s="3"/>
      <c r="RK129" s="3"/>
      <c r="RL129" s="3"/>
      <c r="RM129" s="3"/>
      <c r="RN129" s="3"/>
      <c r="RO129" s="3"/>
      <c r="RP129" s="3"/>
      <c r="RQ129" s="3"/>
      <c r="RR129" s="3"/>
      <c r="RS129" s="3"/>
      <c r="RT129" s="3"/>
      <c r="RU129" s="3"/>
      <c r="RV129" s="3"/>
      <c r="RW129" s="3"/>
      <c r="RX129" s="3"/>
      <c r="RY129" s="3"/>
      <c r="RZ129" s="3"/>
      <c r="SA129" s="3"/>
      <c r="SB129" s="3"/>
      <c r="SC129" s="3"/>
      <c r="SD129" s="3"/>
      <c r="SE129" s="3"/>
      <c r="SF129" s="3"/>
      <c r="SG129" s="3"/>
      <c r="SH129" s="3"/>
      <c r="SI129" s="3"/>
      <c r="SJ129" s="3"/>
      <c r="SK129" s="3"/>
      <c r="SL129" s="3"/>
      <c r="SM129" s="3"/>
      <c r="SN129" s="3"/>
      <c r="SO129" s="3"/>
      <c r="SP129" s="3"/>
      <c r="SQ129" s="3"/>
      <c r="SR129" s="3"/>
      <c r="SS129" s="3"/>
      <c r="ST129" s="3"/>
      <c r="SU129" s="3"/>
      <c r="SV129" s="3"/>
      <c r="SW129" s="3"/>
      <c r="SX129" s="3"/>
      <c r="SY129" s="3"/>
      <c r="SZ129" s="3"/>
      <c r="TA129" s="3"/>
      <c r="TB129" s="3"/>
      <c r="TC129" s="3"/>
      <c r="TD129" s="3"/>
      <c r="TE129" s="3"/>
      <c r="TF129" s="3"/>
      <c r="TG129" s="3"/>
      <c r="TH129" s="3"/>
      <c r="TI129" s="3"/>
      <c r="TJ129" s="3"/>
      <c r="TK129" s="3"/>
      <c r="TL129" s="3"/>
      <c r="TM129" s="3"/>
      <c r="TN129" s="3"/>
      <c r="TO129" s="3"/>
      <c r="TP129" s="3"/>
      <c r="TQ129" s="3"/>
      <c r="TR129" s="3"/>
      <c r="TS129" s="3"/>
      <c r="TT129" s="3"/>
      <c r="TU129" s="3"/>
      <c r="TV129" s="3"/>
      <c r="TW129" s="3"/>
      <c r="TX129" s="3"/>
      <c r="TY129" s="3"/>
      <c r="TZ129" s="3"/>
      <c r="UA129" s="3"/>
      <c r="UB129" s="3"/>
      <c r="UC129" s="3"/>
      <c r="UD129" s="3"/>
      <c r="UE129" s="3"/>
      <c r="UF129" s="3"/>
      <c r="UG129" s="3"/>
      <c r="UH129" s="3"/>
      <c r="UI129" s="3"/>
      <c r="UJ129" s="3"/>
      <c r="UK129" s="3"/>
      <c r="UL129" s="3"/>
      <c r="UM129" s="3"/>
      <c r="UN129" s="3"/>
      <c r="UO129" s="3"/>
      <c r="UP129" s="3"/>
      <c r="UQ129" s="3"/>
      <c r="UR129" s="3"/>
      <c r="US129" s="3"/>
      <c r="UT129" s="3"/>
      <c r="UU129" s="3"/>
      <c r="UV129" s="3"/>
      <c r="UW129" s="3"/>
      <c r="UX129" s="3"/>
      <c r="UY129" s="3"/>
      <c r="UZ129" s="3"/>
      <c r="VA129" s="3"/>
      <c r="VB129" s="3"/>
      <c r="VC129" s="3"/>
      <c r="VD129" s="3"/>
      <c r="VE129" s="3"/>
      <c r="VF129" s="3"/>
      <c r="VG129" s="3"/>
      <c r="VH129" s="3"/>
      <c r="VI129" s="3"/>
      <c r="VJ129" s="3"/>
      <c r="VK129" s="3"/>
      <c r="VL129" s="3"/>
      <c r="VM129" s="3"/>
    </row>
    <row r="130" spans="1:585" s="3" customFormat="1" ht="79.5" customHeight="1" thickBot="1" x14ac:dyDescent="0.3">
      <c r="A130" s="134"/>
      <c r="B130" s="15" t="s">
        <v>131</v>
      </c>
      <c r="C130" s="312"/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4"/>
    </row>
    <row r="131" spans="1:585" s="3" customFormat="1" ht="51" customHeight="1" thickBot="1" x14ac:dyDescent="0.3">
      <c r="A131" s="285" t="s">
        <v>109</v>
      </c>
      <c r="B131" s="287" t="s">
        <v>54</v>
      </c>
      <c r="C131" s="287" t="s">
        <v>55</v>
      </c>
      <c r="D131" s="283">
        <v>798</v>
      </c>
      <c r="E131" s="283">
        <v>0</v>
      </c>
      <c r="F131" s="283">
        <v>0</v>
      </c>
      <c r="G131" s="283">
        <v>0</v>
      </c>
      <c r="H131" s="283">
        <v>0</v>
      </c>
      <c r="I131" s="283">
        <v>798</v>
      </c>
      <c r="J131" s="283">
        <v>0</v>
      </c>
      <c r="K131" s="283">
        <v>0</v>
      </c>
      <c r="L131" s="283">
        <v>0</v>
      </c>
      <c r="M131" s="283">
        <v>0</v>
      </c>
      <c r="N131" s="283">
        <v>0</v>
      </c>
      <c r="O131" s="165" t="s">
        <v>281</v>
      </c>
      <c r="P131" s="39">
        <v>0</v>
      </c>
      <c r="Q131" s="39">
        <v>0</v>
      </c>
      <c r="R131" s="305"/>
      <c r="S131" s="57"/>
    </row>
    <row r="132" spans="1:585" s="3" customFormat="1" ht="48" customHeight="1" thickBot="1" x14ac:dyDescent="0.3">
      <c r="A132" s="414"/>
      <c r="B132" s="325"/>
      <c r="C132" s="325"/>
      <c r="D132" s="322"/>
      <c r="E132" s="322"/>
      <c r="F132" s="322"/>
      <c r="G132" s="322"/>
      <c r="H132" s="322"/>
      <c r="I132" s="322"/>
      <c r="J132" s="322"/>
      <c r="K132" s="322"/>
      <c r="L132" s="322"/>
      <c r="M132" s="322"/>
      <c r="N132" s="322"/>
      <c r="O132" s="28" t="s">
        <v>282</v>
      </c>
      <c r="P132" s="39">
        <v>0</v>
      </c>
      <c r="Q132" s="39">
        <v>0</v>
      </c>
      <c r="R132" s="321"/>
      <c r="S132" s="57"/>
    </row>
    <row r="133" spans="1:585" s="3" customFormat="1" ht="36" customHeight="1" thickBot="1" x14ac:dyDescent="0.3">
      <c r="A133" s="414"/>
      <c r="B133" s="325"/>
      <c r="C133" s="325"/>
      <c r="D133" s="322"/>
      <c r="E133" s="322"/>
      <c r="F133" s="322"/>
      <c r="G133" s="322"/>
      <c r="H133" s="322"/>
      <c r="I133" s="322"/>
      <c r="J133" s="322"/>
      <c r="K133" s="322"/>
      <c r="L133" s="322"/>
      <c r="M133" s="322"/>
      <c r="N133" s="322"/>
      <c r="O133" s="167" t="s">
        <v>283</v>
      </c>
      <c r="P133" s="26">
        <v>0</v>
      </c>
      <c r="Q133" s="37">
        <v>0</v>
      </c>
      <c r="R133" s="321"/>
      <c r="S133" s="57"/>
    </row>
    <row r="134" spans="1:585" s="3" customFormat="1" ht="32.25" customHeight="1" thickBot="1" x14ac:dyDescent="0.3">
      <c r="A134" s="286"/>
      <c r="B134" s="288"/>
      <c r="C134" s="325"/>
      <c r="D134" s="322"/>
      <c r="E134" s="322"/>
      <c r="F134" s="322"/>
      <c r="G134" s="322"/>
      <c r="H134" s="322"/>
      <c r="I134" s="322"/>
      <c r="J134" s="322"/>
      <c r="K134" s="322"/>
      <c r="L134" s="322"/>
      <c r="M134" s="322"/>
      <c r="N134" s="322"/>
      <c r="O134" s="166" t="s">
        <v>284</v>
      </c>
      <c r="P134" s="193">
        <v>0</v>
      </c>
      <c r="Q134" s="40">
        <v>0</v>
      </c>
      <c r="R134" s="321"/>
      <c r="S134" s="135"/>
    </row>
    <row r="135" spans="1:585" s="3" customFormat="1" ht="68.25" customHeight="1" thickBot="1" x14ac:dyDescent="0.3">
      <c r="A135" s="190"/>
      <c r="B135" s="32" t="s">
        <v>131</v>
      </c>
      <c r="C135" s="289"/>
      <c r="D135" s="290"/>
      <c r="E135" s="290"/>
      <c r="F135" s="290"/>
      <c r="G135" s="290"/>
      <c r="H135" s="290"/>
      <c r="I135" s="290"/>
      <c r="J135" s="290"/>
      <c r="K135" s="290"/>
      <c r="L135" s="290"/>
      <c r="M135" s="290"/>
      <c r="N135" s="290"/>
      <c r="O135" s="290"/>
      <c r="P135" s="290"/>
      <c r="Q135" s="290"/>
      <c r="R135" s="290"/>
      <c r="S135" s="291"/>
    </row>
    <row r="136" spans="1:585" s="3" customFormat="1" ht="57.75" customHeight="1" x14ac:dyDescent="0.25">
      <c r="A136" s="285" t="s">
        <v>111</v>
      </c>
      <c r="B136" s="287" t="s">
        <v>110</v>
      </c>
      <c r="C136" s="330" t="s">
        <v>55</v>
      </c>
      <c r="D136" s="283">
        <v>151.80000000000001</v>
      </c>
      <c r="E136" s="283">
        <v>0</v>
      </c>
      <c r="F136" s="283">
        <v>0</v>
      </c>
      <c r="G136" s="283">
        <v>0</v>
      </c>
      <c r="H136" s="283">
        <v>0</v>
      </c>
      <c r="I136" s="283">
        <v>151.80000000000001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7" t="s">
        <v>285</v>
      </c>
      <c r="P136" s="323">
        <v>0</v>
      </c>
      <c r="Q136" s="323">
        <v>0</v>
      </c>
      <c r="R136" s="287"/>
      <c r="S136" s="305"/>
    </row>
    <row r="137" spans="1:585" s="3" customFormat="1" ht="63.75" customHeight="1" thickBot="1" x14ac:dyDescent="0.3">
      <c r="A137" s="286"/>
      <c r="B137" s="288"/>
      <c r="C137" s="331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8"/>
      <c r="P137" s="324"/>
      <c r="Q137" s="324"/>
      <c r="R137" s="288"/>
      <c r="S137" s="306"/>
    </row>
    <row r="138" spans="1:585" s="3" customFormat="1" ht="99" customHeight="1" thickBot="1" x14ac:dyDescent="0.3">
      <c r="A138" s="189"/>
      <c r="B138" s="35" t="s">
        <v>131</v>
      </c>
      <c r="C138" s="315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7"/>
    </row>
    <row r="139" spans="1:585" s="3" customFormat="1" ht="101.25" customHeight="1" thickBot="1" x14ac:dyDescent="0.3">
      <c r="A139" s="210" t="s">
        <v>201</v>
      </c>
      <c r="B139" s="259" t="s">
        <v>202</v>
      </c>
      <c r="C139" s="28" t="s">
        <v>203</v>
      </c>
      <c r="D139" s="147">
        <v>534741.5</v>
      </c>
      <c r="E139" s="147">
        <v>191622.2</v>
      </c>
      <c r="F139" s="64">
        <v>35.799999999999997</v>
      </c>
      <c r="G139" s="147">
        <v>529394.1</v>
      </c>
      <c r="H139" s="147">
        <v>189706</v>
      </c>
      <c r="I139" s="147">
        <v>5347.4</v>
      </c>
      <c r="J139" s="147">
        <v>1916.2</v>
      </c>
      <c r="K139" s="147">
        <v>0</v>
      </c>
      <c r="L139" s="147">
        <v>0</v>
      </c>
      <c r="M139" s="147">
        <v>0</v>
      </c>
      <c r="N139" s="147">
        <v>0</v>
      </c>
      <c r="O139" s="213"/>
      <c r="P139" s="37"/>
      <c r="Q139" s="37"/>
      <c r="R139" s="28"/>
      <c r="S139" s="136"/>
    </row>
    <row r="140" spans="1:585" s="3" customFormat="1" ht="64.5" customHeight="1" thickBot="1" x14ac:dyDescent="0.3">
      <c r="A140" s="287" t="s">
        <v>204</v>
      </c>
      <c r="B140" s="287" t="s">
        <v>205</v>
      </c>
      <c r="C140" s="287" t="s">
        <v>65</v>
      </c>
      <c r="D140" s="283">
        <v>534741.5</v>
      </c>
      <c r="E140" s="283">
        <v>191622.2</v>
      </c>
      <c r="F140" s="283">
        <v>35.799999999999997</v>
      </c>
      <c r="G140" s="283">
        <v>529394.1</v>
      </c>
      <c r="H140" s="283">
        <v>189706</v>
      </c>
      <c r="I140" s="283">
        <v>5347.4</v>
      </c>
      <c r="J140" s="283">
        <v>1916.2</v>
      </c>
      <c r="K140" s="283">
        <v>0</v>
      </c>
      <c r="L140" s="283">
        <v>0</v>
      </c>
      <c r="M140" s="283">
        <v>0</v>
      </c>
      <c r="N140" s="283">
        <v>0</v>
      </c>
      <c r="O140" s="231" t="s">
        <v>286</v>
      </c>
      <c r="P140" s="237">
        <v>1</v>
      </c>
      <c r="Q140" s="237">
        <v>1</v>
      </c>
      <c r="R140" s="305" t="s">
        <v>229</v>
      </c>
      <c r="S140" s="287"/>
    </row>
    <row r="141" spans="1:585" s="3" customFormat="1" ht="63" customHeight="1" thickBot="1" x14ac:dyDescent="0.3">
      <c r="A141" s="325"/>
      <c r="B141" s="325"/>
      <c r="C141" s="325"/>
      <c r="D141" s="322"/>
      <c r="E141" s="322"/>
      <c r="F141" s="322"/>
      <c r="G141" s="322"/>
      <c r="H141" s="322"/>
      <c r="I141" s="322"/>
      <c r="J141" s="322"/>
      <c r="K141" s="322"/>
      <c r="L141" s="322"/>
      <c r="M141" s="322"/>
      <c r="N141" s="322"/>
      <c r="O141" s="28" t="s">
        <v>287</v>
      </c>
      <c r="P141" s="26">
        <v>1</v>
      </c>
      <c r="Q141" s="26">
        <v>1</v>
      </c>
      <c r="R141" s="321"/>
      <c r="S141" s="325"/>
    </row>
    <row r="142" spans="1:585" s="3" customFormat="1" ht="84" customHeight="1" thickBot="1" x14ac:dyDescent="0.3">
      <c r="A142" s="90"/>
      <c r="B142" s="25" t="s">
        <v>131</v>
      </c>
      <c r="C142" s="289"/>
      <c r="D142" s="290"/>
      <c r="E142" s="290"/>
      <c r="F142" s="290"/>
      <c r="G142" s="290"/>
      <c r="H142" s="290"/>
      <c r="I142" s="290"/>
      <c r="J142" s="290"/>
      <c r="K142" s="290"/>
      <c r="L142" s="290"/>
      <c r="M142" s="290"/>
      <c r="N142" s="290"/>
      <c r="O142" s="290"/>
      <c r="P142" s="290"/>
      <c r="Q142" s="290"/>
      <c r="R142" s="290"/>
      <c r="S142" s="291"/>
    </row>
    <row r="143" spans="1:585" s="3" customFormat="1" ht="82.5" customHeight="1" thickBot="1" x14ac:dyDescent="0.3">
      <c r="A143" s="210" t="s">
        <v>206</v>
      </c>
      <c r="B143" s="71" t="s">
        <v>207</v>
      </c>
      <c r="C143" s="28" t="s">
        <v>49</v>
      </c>
      <c r="D143" s="147">
        <v>815.6</v>
      </c>
      <c r="E143" s="147">
        <v>0</v>
      </c>
      <c r="F143" s="64">
        <v>0</v>
      </c>
      <c r="G143" s="147">
        <v>807.4</v>
      </c>
      <c r="H143" s="147">
        <v>0</v>
      </c>
      <c r="I143" s="147">
        <v>8.1999999999999993</v>
      </c>
      <c r="J143" s="147">
        <v>0</v>
      </c>
      <c r="K143" s="147">
        <v>0</v>
      </c>
      <c r="L143" s="147">
        <v>0</v>
      </c>
      <c r="M143" s="147">
        <v>0</v>
      </c>
      <c r="N143" s="147">
        <v>0</v>
      </c>
      <c r="O143" s="213"/>
      <c r="P143" s="37"/>
      <c r="Q143" s="37"/>
      <c r="R143" s="28"/>
      <c r="S143" s="136"/>
    </row>
    <row r="144" spans="1:585" s="3" customFormat="1" ht="86.25" customHeight="1" thickBot="1" x14ac:dyDescent="0.3">
      <c r="A144" s="241" t="s">
        <v>209</v>
      </c>
      <c r="B144" s="242" t="s">
        <v>208</v>
      </c>
      <c r="C144" s="238" t="s">
        <v>49</v>
      </c>
      <c r="D144" s="243">
        <v>815.6</v>
      </c>
      <c r="E144" s="243">
        <v>0</v>
      </c>
      <c r="F144" s="239">
        <v>0</v>
      </c>
      <c r="G144" s="243">
        <v>807.4</v>
      </c>
      <c r="H144" s="243">
        <v>0</v>
      </c>
      <c r="I144" s="243">
        <v>8.1999999999999993</v>
      </c>
      <c r="J144" s="244">
        <v>0</v>
      </c>
      <c r="K144" s="243">
        <v>0</v>
      </c>
      <c r="L144" s="243">
        <v>0</v>
      </c>
      <c r="M144" s="243">
        <v>0</v>
      </c>
      <c r="N144" s="243">
        <v>0</v>
      </c>
      <c r="O144" s="245" t="s">
        <v>352</v>
      </c>
      <c r="P144" s="246">
        <v>0</v>
      </c>
      <c r="Q144" s="246">
        <v>0</v>
      </c>
      <c r="R144" s="238"/>
      <c r="S144" s="247"/>
    </row>
    <row r="145" spans="1:19" s="3" customFormat="1" ht="86.25" customHeight="1" thickBot="1" x14ac:dyDescent="0.3">
      <c r="A145" s="274"/>
      <c r="B145" s="35" t="s">
        <v>131</v>
      </c>
      <c r="C145" s="298" t="s">
        <v>355</v>
      </c>
      <c r="D145" s="299"/>
      <c r="E145" s="299"/>
      <c r="F145" s="299"/>
      <c r="G145" s="299"/>
      <c r="H145" s="299"/>
      <c r="I145" s="299"/>
      <c r="J145" s="299"/>
      <c r="K145" s="299"/>
      <c r="L145" s="299"/>
      <c r="M145" s="299"/>
      <c r="N145" s="299"/>
      <c r="O145" s="299"/>
      <c r="P145" s="299"/>
      <c r="Q145" s="299"/>
      <c r="R145" s="299"/>
      <c r="S145" s="300"/>
    </row>
    <row r="146" spans="1:19" s="3" customFormat="1" ht="95.25" customHeight="1" thickBot="1" x14ac:dyDescent="0.3">
      <c r="A146" s="28" t="s">
        <v>36</v>
      </c>
      <c r="B146" s="256" t="s">
        <v>341</v>
      </c>
      <c r="C146" s="273" t="s">
        <v>182</v>
      </c>
      <c r="D146" s="147">
        <f>SUM(D147)</f>
        <v>1088</v>
      </c>
      <c r="E146" s="147">
        <f>SUM(E147)</f>
        <v>1088</v>
      </c>
      <c r="F146" s="64">
        <v>100</v>
      </c>
      <c r="G146" s="147">
        <v>0</v>
      </c>
      <c r="H146" s="147">
        <v>0</v>
      </c>
      <c r="I146" s="147">
        <f>SUM(I147)</f>
        <v>1088</v>
      </c>
      <c r="J146" s="147">
        <f>SUM(J147)</f>
        <v>1088</v>
      </c>
      <c r="K146" s="147">
        <v>0</v>
      </c>
      <c r="L146" s="147">
        <v>0</v>
      </c>
      <c r="M146" s="147">
        <v>0</v>
      </c>
      <c r="N146" s="147">
        <v>0</v>
      </c>
      <c r="O146" s="37"/>
      <c r="P146" s="37"/>
      <c r="Q146" s="37"/>
      <c r="R146" s="148"/>
      <c r="S146" s="136"/>
    </row>
    <row r="147" spans="1:19" s="3" customFormat="1" ht="76.5" customHeight="1" thickBot="1" x14ac:dyDescent="0.3">
      <c r="A147" s="28" t="s">
        <v>112</v>
      </c>
      <c r="B147" s="184" t="s">
        <v>162</v>
      </c>
      <c r="C147" s="174" t="s">
        <v>49</v>
      </c>
      <c r="D147" s="133">
        <v>1088</v>
      </c>
      <c r="E147" s="133">
        <v>1088</v>
      </c>
      <c r="F147" s="170">
        <v>100</v>
      </c>
      <c r="G147" s="133">
        <v>0</v>
      </c>
      <c r="H147" s="133">
        <v>0</v>
      </c>
      <c r="I147" s="133">
        <v>1088</v>
      </c>
      <c r="J147" s="133">
        <v>1088</v>
      </c>
      <c r="K147" s="133">
        <v>0</v>
      </c>
      <c r="L147" s="133">
        <v>0</v>
      </c>
      <c r="M147" s="133">
        <v>0</v>
      </c>
      <c r="N147" s="133">
        <v>0</v>
      </c>
      <c r="O147" s="199" t="s">
        <v>288</v>
      </c>
      <c r="P147" s="37">
        <v>1</v>
      </c>
      <c r="Q147" s="37">
        <v>1</v>
      </c>
      <c r="R147" s="57" t="s">
        <v>319</v>
      </c>
      <c r="S147" s="136"/>
    </row>
    <row r="148" spans="1:19" s="3" customFormat="1" ht="86.25" customHeight="1" thickBot="1" x14ac:dyDescent="0.3">
      <c r="A148" s="28"/>
      <c r="B148" s="35" t="s">
        <v>131</v>
      </c>
      <c r="C148" s="318"/>
      <c r="D148" s="319"/>
      <c r="E148" s="319"/>
      <c r="F148" s="319"/>
      <c r="G148" s="319"/>
      <c r="H148" s="319"/>
      <c r="I148" s="319"/>
      <c r="J148" s="319"/>
      <c r="K148" s="319"/>
      <c r="L148" s="319"/>
      <c r="M148" s="319"/>
      <c r="N148" s="319"/>
      <c r="O148" s="319"/>
      <c r="P148" s="319"/>
      <c r="Q148" s="319"/>
      <c r="R148" s="319"/>
      <c r="S148" s="320"/>
    </row>
    <row r="149" spans="1:19" s="3" customFormat="1" ht="58.5" customHeight="1" thickBot="1" x14ac:dyDescent="0.3">
      <c r="A149" s="182" t="s">
        <v>163</v>
      </c>
      <c r="B149" s="28" t="s">
        <v>164</v>
      </c>
      <c r="C149" s="174" t="s">
        <v>49</v>
      </c>
      <c r="D149" s="94">
        <v>0</v>
      </c>
      <c r="E149" s="137">
        <v>0</v>
      </c>
      <c r="F149" s="94">
        <v>0</v>
      </c>
      <c r="G149" s="137">
        <v>0</v>
      </c>
      <c r="H149" s="94">
        <v>0</v>
      </c>
      <c r="I149" s="137">
        <v>0</v>
      </c>
      <c r="J149" s="94">
        <v>0</v>
      </c>
      <c r="K149" s="137">
        <v>0</v>
      </c>
      <c r="L149" s="94">
        <v>0</v>
      </c>
      <c r="M149" s="137">
        <v>0</v>
      </c>
      <c r="N149" s="94">
        <v>0</v>
      </c>
      <c r="O149" s="27" t="s">
        <v>289</v>
      </c>
      <c r="P149" s="37">
        <v>0</v>
      </c>
      <c r="Q149" s="37">
        <v>0</v>
      </c>
      <c r="R149" s="27"/>
      <c r="S149" s="42"/>
    </row>
    <row r="150" spans="1:19" s="3" customFormat="1" ht="80.25" customHeight="1" thickBot="1" x14ac:dyDescent="0.3">
      <c r="A150" s="182"/>
      <c r="B150" s="35" t="s">
        <v>131</v>
      </c>
      <c r="C150" s="292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4"/>
    </row>
    <row r="151" spans="1:19" ht="30" customHeight="1" thickBot="1" x14ac:dyDescent="0.3">
      <c r="A151" s="357" t="s">
        <v>43</v>
      </c>
      <c r="B151" s="358"/>
      <c r="C151" s="39"/>
      <c r="D151" s="65">
        <f>SUM(D124+D139+D143+D146)</f>
        <v>540200.4</v>
      </c>
      <c r="E151" s="65">
        <f>SUM(E124+E139+E143+E146)</f>
        <v>192767.80000000002</v>
      </c>
      <c r="F151" s="64">
        <v>35.700000000000003</v>
      </c>
      <c r="G151" s="65">
        <f>SUM(G124+G139+G143+G146)</f>
        <v>530201.5</v>
      </c>
      <c r="H151" s="65">
        <f>SUM(H124+H139+H143+H146)</f>
        <v>189706</v>
      </c>
      <c r="I151" s="65">
        <f>SUM(I124+I139+I143+I146)</f>
        <v>9998.9000000000015</v>
      </c>
      <c r="J151" s="65">
        <f>SUM(J124+J139+J143+J146)</f>
        <v>3061.8</v>
      </c>
      <c r="K151" s="65">
        <f>SUM(K124+K139+K143+K146)</f>
        <v>0</v>
      </c>
      <c r="L151" s="65">
        <f>SUM(L124+L139+L143+L146)</f>
        <v>0</v>
      </c>
      <c r="M151" s="65">
        <v>0</v>
      </c>
      <c r="N151" s="65">
        <v>0</v>
      </c>
      <c r="O151" s="39"/>
      <c r="P151" s="199"/>
      <c r="Q151" s="199"/>
      <c r="R151" s="33"/>
      <c r="S151" s="33"/>
    </row>
    <row r="152" spans="1:19" ht="24.75" customHeight="1" thickBot="1" x14ac:dyDescent="0.3">
      <c r="A152" s="326" t="s">
        <v>37</v>
      </c>
      <c r="B152" s="327"/>
      <c r="C152" s="327"/>
      <c r="D152" s="327"/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8"/>
    </row>
    <row r="153" spans="1:19" ht="35.25" customHeight="1" thickBot="1" x14ac:dyDescent="0.3">
      <c r="A153" s="28" t="s">
        <v>39</v>
      </c>
      <c r="B153" s="257" t="s">
        <v>342</v>
      </c>
      <c r="C153" s="199"/>
      <c r="D153" s="138">
        <f>SUM(D154+D156+D158)</f>
        <v>177190.3</v>
      </c>
      <c r="E153" s="138">
        <f>SUM(E154+E156+E158)</f>
        <v>46766</v>
      </c>
      <c r="F153" s="92">
        <f>SUM(E153/D153)*100</f>
        <v>26.393092624144778</v>
      </c>
      <c r="G153" s="138">
        <f t="shared" ref="G153:N153" si="11">SUM(G154+G156+G158)</f>
        <v>0</v>
      </c>
      <c r="H153" s="138">
        <f t="shared" si="11"/>
        <v>0</v>
      </c>
      <c r="I153" s="138">
        <f t="shared" si="11"/>
        <v>177190.3</v>
      </c>
      <c r="J153" s="138">
        <f t="shared" si="11"/>
        <v>46766</v>
      </c>
      <c r="K153" s="138">
        <f t="shared" si="11"/>
        <v>0</v>
      </c>
      <c r="L153" s="138">
        <f t="shared" si="11"/>
        <v>0</v>
      </c>
      <c r="M153" s="138">
        <f t="shared" si="11"/>
        <v>0</v>
      </c>
      <c r="N153" s="138">
        <f t="shared" si="11"/>
        <v>0</v>
      </c>
      <c r="O153" s="37"/>
      <c r="P153" s="39"/>
      <c r="Q153" s="39"/>
      <c r="R153" s="33"/>
      <c r="S153" s="129"/>
    </row>
    <row r="154" spans="1:19" ht="192.75" customHeight="1" thickBot="1" x14ac:dyDescent="0.3">
      <c r="A154" s="182" t="s">
        <v>113</v>
      </c>
      <c r="B154" s="28" t="s">
        <v>38</v>
      </c>
      <c r="C154" s="199" t="s">
        <v>49</v>
      </c>
      <c r="D154" s="81">
        <v>170231.3</v>
      </c>
      <c r="E154" s="81">
        <v>45020</v>
      </c>
      <c r="F154" s="93">
        <v>26.4</v>
      </c>
      <c r="G154" s="81">
        <v>0</v>
      </c>
      <c r="H154" s="81">
        <v>0</v>
      </c>
      <c r="I154" s="81">
        <v>170231.3</v>
      </c>
      <c r="J154" s="81">
        <v>45020</v>
      </c>
      <c r="K154" s="138">
        <v>0</v>
      </c>
      <c r="L154" s="138">
        <v>0</v>
      </c>
      <c r="M154" s="138">
        <v>0</v>
      </c>
      <c r="N154" s="138">
        <v>0</v>
      </c>
      <c r="O154" s="139" t="s">
        <v>290</v>
      </c>
      <c r="P154" s="140">
        <v>830</v>
      </c>
      <c r="Q154" s="140">
        <v>968</v>
      </c>
      <c r="R154" s="257" t="s">
        <v>343</v>
      </c>
      <c r="S154" s="199"/>
    </row>
    <row r="155" spans="1:19" ht="66" customHeight="1" thickBot="1" x14ac:dyDescent="0.3">
      <c r="A155" s="182"/>
      <c r="B155" s="25" t="s">
        <v>131</v>
      </c>
      <c r="C155" s="289"/>
      <c r="D155" s="290"/>
      <c r="E155" s="290"/>
      <c r="F155" s="290"/>
      <c r="G155" s="290"/>
      <c r="H155" s="290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1"/>
    </row>
    <row r="156" spans="1:19" ht="48.75" customHeight="1" thickBot="1" x14ac:dyDescent="0.3">
      <c r="A156" s="197" t="s">
        <v>114</v>
      </c>
      <c r="B156" s="27" t="s">
        <v>40</v>
      </c>
      <c r="C156" s="42" t="s">
        <v>49</v>
      </c>
      <c r="D156" s="130">
        <v>0</v>
      </c>
      <c r="E156" s="130">
        <v>0</v>
      </c>
      <c r="F156" s="130">
        <v>0</v>
      </c>
      <c r="G156" s="130">
        <v>0</v>
      </c>
      <c r="H156" s="130">
        <v>0</v>
      </c>
      <c r="I156" s="130">
        <v>0</v>
      </c>
      <c r="J156" s="130">
        <v>0</v>
      </c>
      <c r="K156" s="130">
        <v>0</v>
      </c>
      <c r="L156" s="130">
        <v>0</v>
      </c>
      <c r="M156" s="130">
        <v>0</v>
      </c>
      <c r="N156" s="130">
        <v>0</v>
      </c>
      <c r="O156" s="199" t="s">
        <v>291</v>
      </c>
      <c r="P156" s="140">
        <v>59</v>
      </c>
      <c r="Q156" s="140">
        <v>60</v>
      </c>
      <c r="R156" s="199"/>
      <c r="S156" s="57"/>
    </row>
    <row r="157" spans="1:19" ht="82.5" customHeight="1" thickBot="1" x14ac:dyDescent="0.3">
      <c r="A157" s="28"/>
      <c r="B157" s="47" t="s">
        <v>131</v>
      </c>
      <c r="C157" s="292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4"/>
    </row>
    <row r="158" spans="1:19" ht="68.25" customHeight="1" thickBot="1" x14ac:dyDescent="0.3">
      <c r="A158" s="28" t="s">
        <v>165</v>
      </c>
      <c r="B158" s="28" t="s">
        <v>166</v>
      </c>
      <c r="C158" s="196" t="s">
        <v>49</v>
      </c>
      <c r="D158" s="85">
        <v>6959</v>
      </c>
      <c r="E158" s="141">
        <v>1746</v>
      </c>
      <c r="F158" s="93">
        <v>25.1</v>
      </c>
      <c r="G158" s="141">
        <v>0</v>
      </c>
      <c r="H158" s="85">
        <v>0</v>
      </c>
      <c r="I158" s="141">
        <v>6959</v>
      </c>
      <c r="J158" s="85">
        <v>1746</v>
      </c>
      <c r="K158" s="141">
        <v>0</v>
      </c>
      <c r="L158" s="85">
        <v>0</v>
      </c>
      <c r="M158" s="141">
        <v>0</v>
      </c>
      <c r="N158" s="85">
        <v>0</v>
      </c>
      <c r="O158" s="195" t="s">
        <v>292</v>
      </c>
      <c r="P158" s="142">
        <v>415</v>
      </c>
      <c r="Q158" s="143">
        <v>452</v>
      </c>
      <c r="R158" s="179"/>
      <c r="S158" s="195"/>
    </row>
    <row r="159" spans="1:19" ht="80.25" customHeight="1" thickBot="1" x14ac:dyDescent="0.3">
      <c r="A159" s="182"/>
      <c r="B159" s="25" t="s">
        <v>131</v>
      </c>
      <c r="C159" s="318"/>
      <c r="D159" s="319"/>
      <c r="E159" s="319"/>
      <c r="F159" s="319"/>
      <c r="G159" s="319"/>
      <c r="H159" s="319"/>
      <c r="I159" s="319"/>
      <c r="J159" s="319"/>
      <c r="K159" s="319"/>
      <c r="L159" s="319"/>
      <c r="M159" s="319"/>
      <c r="N159" s="319"/>
      <c r="O159" s="319"/>
      <c r="P159" s="319"/>
      <c r="Q159" s="319"/>
      <c r="R159" s="319"/>
      <c r="S159" s="320"/>
    </row>
    <row r="160" spans="1:19" ht="68.25" customHeight="1" thickBot="1" x14ac:dyDescent="0.3">
      <c r="A160" s="98" t="s">
        <v>144</v>
      </c>
      <c r="B160" s="27" t="s">
        <v>88</v>
      </c>
      <c r="C160" s="167" t="s">
        <v>49</v>
      </c>
      <c r="D160" s="144">
        <v>67.900000000000006</v>
      </c>
      <c r="E160" s="144">
        <v>0</v>
      </c>
      <c r="F160" s="144">
        <v>0</v>
      </c>
      <c r="G160" s="144">
        <v>0</v>
      </c>
      <c r="H160" s="144">
        <v>0</v>
      </c>
      <c r="I160" s="144">
        <v>67.900000000000006</v>
      </c>
      <c r="J160" s="144">
        <v>0</v>
      </c>
      <c r="K160" s="144">
        <v>0</v>
      </c>
      <c r="L160" s="144">
        <v>0</v>
      </c>
      <c r="M160" s="144">
        <v>0</v>
      </c>
      <c r="N160" s="144">
        <v>0</v>
      </c>
      <c r="O160" s="180"/>
      <c r="P160" s="145"/>
      <c r="Q160" s="180"/>
      <c r="R160" s="195"/>
      <c r="S160" s="180"/>
    </row>
    <row r="161" spans="1:19" ht="78.75" customHeight="1" thickBot="1" x14ac:dyDescent="0.3">
      <c r="A161" s="189" t="s">
        <v>145</v>
      </c>
      <c r="B161" s="189" t="s">
        <v>134</v>
      </c>
      <c r="C161" s="167" t="s">
        <v>49</v>
      </c>
      <c r="D161" s="146">
        <v>67.900000000000006</v>
      </c>
      <c r="E161" s="146">
        <v>0</v>
      </c>
      <c r="F161" s="146">
        <v>0</v>
      </c>
      <c r="G161" s="146">
        <v>0</v>
      </c>
      <c r="H161" s="146">
        <v>0</v>
      </c>
      <c r="I161" s="146">
        <v>67.900000000000006</v>
      </c>
      <c r="J161" s="146">
        <v>0</v>
      </c>
      <c r="K161" s="146">
        <v>0</v>
      </c>
      <c r="L161" s="146">
        <v>0</v>
      </c>
      <c r="M161" s="146">
        <v>0</v>
      </c>
      <c r="N161" s="146">
        <v>0</v>
      </c>
      <c r="O161" s="189" t="s">
        <v>293</v>
      </c>
      <c r="P161" s="140">
        <v>0</v>
      </c>
      <c r="Q161" s="164">
        <v>0</v>
      </c>
      <c r="R161" s="28"/>
      <c r="S161" s="158"/>
    </row>
    <row r="162" spans="1:19" ht="83.25" customHeight="1" thickBot="1" x14ac:dyDescent="0.3">
      <c r="A162" s="189"/>
      <c r="B162" s="159" t="s">
        <v>131</v>
      </c>
      <c r="C162" s="309"/>
      <c r="D162" s="311"/>
      <c r="E162" s="311"/>
      <c r="F162" s="311"/>
      <c r="G162" s="311"/>
      <c r="H162" s="311"/>
      <c r="I162" s="311"/>
      <c r="J162" s="311"/>
      <c r="K162" s="311"/>
      <c r="L162" s="311"/>
      <c r="M162" s="311"/>
      <c r="N162" s="311"/>
      <c r="O162" s="311"/>
      <c r="P162" s="311"/>
      <c r="Q162" s="311"/>
      <c r="R162" s="311"/>
      <c r="S162" s="310"/>
    </row>
    <row r="163" spans="1:19" ht="141" customHeight="1" thickBot="1" x14ac:dyDescent="0.3">
      <c r="A163" s="167" t="s">
        <v>59</v>
      </c>
      <c r="B163" s="167" t="s">
        <v>344</v>
      </c>
      <c r="C163" s="199"/>
      <c r="D163" s="65">
        <f>SUM(D164+D168)</f>
        <v>49218.9</v>
      </c>
      <c r="E163" s="65">
        <f>SUM(E164+E168)</f>
        <v>12156.1</v>
      </c>
      <c r="F163" s="64">
        <f>SUM(E163/D163)*100</f>
        <v>24.698032666313143</v>
      </c>
      <c r="G163" s="65">
        <f t="shared" ref="G163:N163" si="12">SUM(G164+G166+G168)</f>
        <v>0</v>
      </c>
      <c r="H163" s="65">
        <f t="shared" si="12"/>
        <v>0</v>
      </c>
      <c r="I163" s="65">
        <f>SUM(I164+I168)</f>
        <v>49218.9</v>
      </c>
      <c r="J163" s="65">
        <f>SUM(J164+J168)</f>
        <v>12156.1</v>
      </c>
      <c r="K163" s="65">
        <f t="shared" si="12"/>
        <v>0</v>
      </c>
      <c r="L163" s="65">
        <f t="shared" si="12"/>
        <v>0</v>
      </c>
      <c r="M163" s="65">
        <f t="shared" si="12"/>
        <v>0</v>
      </c>
      <c r="N163" s="65">
        <f t="shared" si="12"/>
        <v>0</v>
      </c>
      <c r="O163" s="39"/>
      <c r="P163" s="39"/>
      <c r="Q163" s="26"/>
      <c r="R163" s="33"/>
      <c r="S163" s="57"/>
    </row>
    <row r="164" spans="1:19" ht="212.25" customHeight="1" thickBot="1" x14ac:dyDescent="0.3">
      <c r="A164" s="182" t="s">
        <v>115</v>
      </c>
      <c r="B164" s="28" t="s">
        <v>57</v>
      </c>
      <c r="C164" s="199" t="s">
        <v>49</v>
      </c>
      <c r="D164" s="130">
        <v>49068.9</v>
      </c>
      <c r="E164" s="130">
        <v>12156.1</v>
      </c>
      <c r="F164" s="63">
        <v>24.8</v>
      </c>
      <c r="G164" s="130">
        <v>0</v>
      </c>
      <c r="H164" s="130">
        <v>0</v>
      </c>
      <c r="I164" s="130">
        <v>49068.9</v>
      </c>
      <c r="J164" s="130">
        <v>12156.1</v>
      </c>
      <c r="K164" s="130">
        <v>0</v>
      </c>
      <c r="L164" s="130">
        <v>0</v>
      </c>
      <c r="M164" s="130">
        <v>0</v>
      </c>
      <c r="N164" s="130">
        <v>0</v>
      </c>
      <c r="O164" s="199" t="s">
        <v>294</v>
      </c>
      <c r="P164" s="69">
        <v>0</v>
      </c>
      <c r="Q164" s="31">
        <v>0</v>
      </c>
      <c r="R164" s="28" t="s">
        <v>228</v>
      </c>
      <c r="S164" s="199"/>
    </row>
    <row r="165" spans="1:19" ht="78" customHeight="1" thickBot="1" x14ac:dyDescent="0.3">
      <c r="A165" s="182"/>
      <c r="B165" s="32" t="s">
        <v>131</v>
      </c>
      <c r="C165" s="289"/>
      <c r="D165" s="290"/>
      <c r="E165" s="290"/>
      <c r="F165" s="290"/>
      <c r="G165" s="290"/>
      <c r="H165" s="290"/>
      <c r="I165" s="290"/>
      <c r="J165" s="290"/>
      <c r="K165" s="290"/>
      <c r="L165" s="290"/>
      <c r="M165" s="290"/>
      <c r="N165" s="290"/>
      <c r="O165" s="290"/>
      <c r="P165" s="290"/>
      <c r="Q165" s="290"/>
      <c r="R165" s="290"/>
      <c r="S165" s="291"/>
    </row>
    <row r="166" spans="1:19" ht="90" customHeight="1" thickBot="1" x14ac:dyDescent="0.3">
      <c r="A166" s="28" t="s">
        <v>116</v>
      </c>
      <c r="B166" s="174" t="s">
        <v>41</v>
      </c>
      <c r="C166" s="174" t="s">
        <v>49</v>
      </c>
      <c r="D166" s="41">
        <v>0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199" t="s">
        <v>295</v>
      </c>
      <c r="P166" s="48">
        <v>8</v>
      </c>
      <c r="Q166" s="37">
        <v>8</v>
      </c>
      <c r="R166" s="184"/>
      <c r="S166" s="41"/>
    </row>
    <row r="167" spans="1:19" ht="82.5" customHeight="1" thickBot="1" x14ac:dyDescent="0.3">
      <c r="A167" s="28"/>
      <c r="B167" s="32" t="s">
        <v>131</v>
      </c>
      <c r="C167" s="318"/>
      <c r="D167" s="319"/>
      <c r="E167" s="319"/>
      <c r="F167" s="319"/>
      <c r="G167" s="319"/>
      <c r="H167" s="319"/>
      <c r="I167" s="319"/>
      <c r="J167" s="319"/>
      <c r="K167" s="319"/>
      <c r="L167" s="319"/>
      <c r="M167" s="319"/>
      <c r="N167" s="319"/>
      <c r="O167" s="319"/>
      <c r="P167" s="319"/>
      <c r="Q167" s="319"/>
      <c r="R167" s="319"/>
      <c r="S167" s="320"/>
    </row>
    <row r="168" spans="1:19" ht="108.75" customHeight="1" thickBot="1" x14ac:dyDescent="0.3">
      <c r="A168" s="28" t="s">
        <v>128</v>
      </c>
      <c r="B168" s="229" t="s">
        <v>129</v>
      </c>
      <c r="C168" s="174" t="s">
        <v>49</v>
      </c>
      <c r="D168" s="130">
        <v>150</v>
      </c>
      <c r="E168" s="130">
        <v>0</v>
      </c>
      <c r="F168" s="130">
        <v>0</v>
      </c>
      <c r="G168" s="130">
        <v>0</v>
      </c>
      <c r="H168" s="130">
        <v>0</v>
      </c>
      <c r="I168" s="130">
        <v>150</v>
      </c>
      <c r="J168" s="130">
        <v>0</v>
      </c>
      <c r="K168" s="130">
        <v>0</v>
      </c>
      <c r="L168" s="130">
        <v>0</v>
      </c>
      <c r="M168" s="130">
        <v>0</v>
      </c>
      <c r="N168" s="130">
        <v>0</v>
      </c>
      <c r="O168" s="199" t="s">
        <v>296</v>
      </c>
      <c r="P168" s="46">
        <v>0</v>
      </c>
      <c r="Q168" s="39">
        <v>0</v>
      </c>
      <c r="R168" s="28"/>
      <c r="S168" s="57"/>
    </row>
    <row r="169" spans="1:19" ht="79.5" customHeight="1" thickBot="1" x14ac:dyDescent="0.3">
      <c r="A169" s="28"/>
      <c r="B169" s="32" t="s">
        <v>131</v>
      </c>
      <c r="C169" s="292"/>
      <c r="D169" s="293"/>
      <c r="E169" s="293"/>
      <c r="F169" s="293"/>
      <c r="G169" s="293"/>
      <c r="H169" s="293"/>
      <c r="I169" s="293"/>
      <c r="J169" s="293"/>
      <c r="K169" s="293"/>
      <c r="L169" s="293"/>
      <c r="M169" s="293"/>
      <c r="N169" s="293"/>
      <c r="O169" s="293"/>
      <c r="P169" s="293"/>
      <c r="Q169" s="293"/>
      <c r="R169" s="293"/>
      <c r="S169" s="294"/>
    </row>
    <row r="170" spans="1:19" ht="136.5" customHeight="1" thickBot="1" x14ac:dyDescent="0.3">
      <c r="A170" s="28" t="s">
        <v>42</v>
      </c>
      <c r="B170" s="258" t="s">
        <v>345</v>
      </c>
      <c r="C170" s="42"/>
      <c r="D170" s="81">
        <v>0</v>
      </c>
      <c r="E170" s="81">
        <v>0</v>
      </c>
      <c r="F170" s="81">
        <v>0</v>
      </c>
      <c r="G170" s="81">
        <v>0</v>
      </c>
      <c r="H170" s="81">
        <v>0</v>
      </c>
      <c r="I170" s="81">
        <v>0</v>
      </c>
      <c r="J170" s="81">
        <v>0</v>
      </c>
      <c r="K170" s="81">
        <v>0</v>
      </c>
      <c r="L170" s="81">
        <v>0</v>
      </c>
      <c r="M170" s="81">
        <v>0</v>
      </c>
      <c r="N170" s="81">
        <v>0</v>
      </c>
      <c r="O170" s="42" t="s">
        <v>74</v>
      </c>
      <c r="P170" s="42" t="s">
        <v>74</v>
      </c>
      <c r="Q170" s="42" t="s">
        <v>74</v>
      </c>
      <c r="R170" s="199"/>
      <c r="S170" s="57"/>
    </row>
    <row r="171" spans="1:19" ht="78.75" customHeight="1" thickBot="1" x14ac:dyDescent="0.3">
      <c r="A171" s="28" t="s">
        <v>117</v>
      </c>
      <c r="B171" s="184" t="s">
        <v>58</v>
      </c>
      <c r="C171" s="42" t="s">
        <v>49</v>
      </c>
      <c r="D171" s="81">
        <v>0</v>
      </c>
      <c r="E171" s="81">
        <v>0</v>
      </c>
      <c r="F171" s="81">
        <v>0</v>
      </c>
      <c r="G171" s="81">
        <v>0</v>
      </c>
      <c r="H171" s="81">
        <v>0</v>
      </c>
      <c r="I171" s="81">
        <v>0</v>
      </c>
      <c r="J171" s="81">
        <v>0</v>
      </c>
      <c r="K171" s="81">
        <v>0</v>
      </c>
      <c r="L171" s="81">
        <v>0</v>
      </c>
      <c r="M171" s="81">
        <v>0</v>
      </c>
      <c r="N171" s="81">
        <v>0</v>
      </c>
      <c r="O171" s="184" t="s">
        <v>297</v>
      </c>
      <c r="P171" s="43">
        <v>0</v>
      </c>
      <c r="Q171" s="39">
        <v>0</v>
      </c>
      <c r="R171" s="199"/>
      <c r="S171" s="57"/>
    </row>
    <row r="172" spans="1:19" ht="81.75" customHeight="1" thickBot="1" x14ac:dyDescent="0.3">
      <c r="A172" s="182"/>
      <c r="B172" s="29" t="s">
        <v>131</v>
      </c>
      <c r="C172" s="292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3"/>
      <c r="O172" s="293"/>
      <c r="P172" s="293"/>
      <c r="Q172" s="293"/>
      <c r="R172" s="293"/>
      <c r="S172" s="294"/>
    </row>
    <row r="173" spans="1:19" ht="56.25" customHeight="1" thickBot="1" x14ac:dyDescent="0.3">
      <c r="A173" s="182" t="s">
        <v>118</v>
      </c>
      <c r="B173" s="28" t="s">
        <v>87</v>
      </c>
      <c r="C173" s="42" t="s">
        <v>49</v>
      </c>
      <c r="D173" s="65">
        <v>500</v>
      </c>
      <c r="E173" s="65">
        <v>0</v>
      </c>
      <c r="F173" s="65">
        <v>0</v>
      </c>
      <c r="G173" s="65">
        <v>0</v>
      </c>
      <c r="H173" s="65">
        <v>0</v>
      </c>
      <c r="I173" s="65">
        <v>500</v>
      </c>
      <c r="J173" s="65">
        <v>0</v>
      </c>
      <c r="K173" s="65">
        <v>0</v>
      </c>
      <c r="L173" s="65">
        <v>0</v>
      </c>
      <c r="M173" s="65">
        <v>0</v>
      </c>
      <c r="N173" s="65">
        <v>0</v>
      </c>
      <c r="O173" s="174" t="s">
        <v>74</v>
      </c>
      <c r="P173" s="44"/>
      <c r="Q173" s="42"/>
      <c r="R173" s="45"/>
      <c r="S173" s="57"/>
    </row>
    <row r="174" spans="1:19" ht="60.75" customHeight="1" thickBot="1" x14ac:dyDescent="0.3">
      <c r="A174" s="182" t="s">
        <v>119</v>
      </c>
      <c r="B174" s="28" t="s">
        <v>120</v>
      </c>
      <c r="C174" s="42" t="s">
        <v>49</v>
      </c>
      <c r="D174" s="130">
        <v>500</v>
      </c>
      <c r="E174" s="130">
        <v>0</v>
      </c>
      <c r="F174" s="130">
        <v>0</v>
      </c>
      <c r="G174" s="130">
        <v>0</v>
      </c>
      <c r="H174" s="130">
        <v>0</v>
      </c>
      <c r="I174" s="130">
        <v>500</v>
      </c>
      <c r="J174" s="130">
        <v>0</v>
      </c>
      <c r="K174" s="130">
        <v>0</v>
      </c>
      <c r="L174" s="130">
        <v>0</v>
      </c>
      <c r="M174" s="130">
        <v>0</v>
      </c>
      <c r="N174" s="130">
        <v>0</v>
      </c>
      <c r="O174" s="184" t="s">
        <v>298</v>
      </c>
      <c r="P174" s="46">
        <v>0</v>
      </c>
      <c r="Q174" s="39">
        <v>0</v>
      </c>
      <c r="R174" s="199"/>
      <c r="S174" s="57"/>
    </row>
    <row r="175" spans="1:19" ht="81" customHeight="1" thickBot="1" x14ac:dyDescent="0.3">
      <c r="A175" s="28"/>
      <c r="B175" s="47" t="s">
        <v>131</v>
      </c>
      <c r="C175" s="345"/>
      <c r="D175" s="346"/>
      <c r="E175" s="346"/>
      <c r="F175" s="346"/>
      <c r="G175" s="346"/>
      <c r="H175" s="346"/>
      <c r="I175" s="346"/>
      <c r="J175" s="346"/>
      <c r="K175" s="346"/>
      <c r="L175" s="346"/>
      <c r="M175" s="346"/>
      <c r="N175" s="346"/>
      <c r="O175" s="346"/>
      <c r="P175" s="346"/>
      <c r="Q175" s="346"/>
      <c r="R175" s="346"/>
      <c r="S175" s="347"/>
    </row>
    <row r="176" spans="1:19" ht="69.75" customHeight="1" thickBot="1" x14ac:dyDescent="0.3">
      <c r="A176" s="182" t="s">
        <v>48</v>
      </c>
      <c r="B176" s="256" t="s">
        <v>346</v>
      </c>
      <c r="C176" s="174"/>
      <c r="D176" s="147">
        <f>SUM(D177+D179+D181)</f>
        <v>24071.1</v>
      </c>
      <c r="E176" s="147">
        <f>SUM(E177+E179+E181)</f>
        <v>0</v>
      </c>
      <c r="F176" s="64">
        <f>SUM(E176/D176)*100</f>
        <v>0</v>
      </c>
      <c r="G176" s="147">
        <f t="shared" ref="G176:N176" si="13">SUM(G177+G179+G181)</f>
        <v>20016</v>
      </c>
      <c r="H176" s="147">
        <f t="shared" si="13"/>
        <v>0</v>
      </c>
      <c r="I176" s="147">
        <f t="shared" si="13"/>
        <v>1740.4999999999998</v>
      </c>
      <c r="J176" s="147">
        <f t="shared" si="13"/>
        <v>0</v>
      </c>
      <c r="K176" s="147">
        <f t="shared" si="13"/>
        <v>2314.6</v>
      </c>
      <c r="L176" s="147">
        <f t="shared" si="13"/>
        <v>0</v>
      </c>
      <c r="M176" s="147">
        <f t="shared" si="13"/>
        <v>0</v>
      </c>
      <c r="N176" s="147">
        <f t="shared" si="13"/>
        <v>0</v>
      </c>
      <c r="O176" s="136"/>
      <c r="P176" s="48"/>
      <c r="Q176" s="37"/>
      <c r="R176" s="148"/>
      <c r="S176" s="41"/>
    </row>
    <row r="177" spans="1:26" ht="135.75" customHeight="1" thickBot="1" x14ac:dyDescent="0.3">
      <c r="A177" s="182" t="s">
        <v>121</v>
      </c>
      <c r="B177" s="28" t="s">
        <v>122</v>
      </c>
      <c r="C177" s="196" t="s">
        <v>49</v>
      </c>
      <c r="D177" s="79">
        <v>21341.8</v>
      </c>
      <c r="E177" s="79">
        <v>0</v>
      </c>
      <c r="F177" s="63">
        <v>0</v>
      </c>
      <c r="G177" s="79">
        <v>17671</v>
      </c>
      <c r="H177" s="79">
        <v>0</v>
      </c>
      <c r="I177" s="79">
        <v>1536.6</v>
      </c>
      <c r="J177" s="79">
        <v>0</v>
      </c>
      <c r="K177" s="79">
        <v>2134.1999999999998</v>
      </c>
      <c r="L177" s="79">
        <v>0</v>
      </c>
      <c r="M177" s="79">
        <v>0</v>
      </c>
      <c r="N177" s="79">
        <v>0</v>
      </c>
      <c r="O177" s="165" t="s">
        <v>299</v>
      </c>
      <c r="P177" s="49">
        <v>0</v>
      </c>
      <c r="Q177" s="49">
        <v>0</v>
      </c>
      <c r="R177" s="50"/>
      <c r="S177" s="51"/>
      <c r="T177" s="3"/>
      <c r="U177" s="13"/>
      <c r="V177" s="13"/>
      <c r="W177" s="13"/>
      <c r="X177" s="3"/>
      <c r="Y177" s="3"/>
      <c r="Z177" s="3"/>
    </row>
    <row r="178" spans="1:26" ht="83.25" customHeight="1" thickBot="1" x14ac:dyDescent="0.3">
      <c r="A178" s="197"/>
      <c r="B178" s="32" t="s">
        <v>131</v>
      </c>
      <c r="C178" s="318"/>
      <c r="D178" s="319"/>
      <c r="E178" s="319"/>
      <c r="F178" s="319"/>
      <c r="G178" s="319"/>
      <c r="H178" s="319"/>
      <c r="I178" s="319"/>
      <c r="J178" s="319"/>
      <c r="K178" s="319"/>
      <c r="L178" s="319"/>
      <c r="M178" s="319"/>
      <c r="N178" s="319"/>
      <c r="O178" s="319"/>
      <c r="P178" s="319"/>
      <c r="Q178" s="319"/>
      <c r="R178" s="319"/>
      <c r="S178" s="320"/>
      <c r="U178" s="13"/>
      <c r="V178" s="13"/>
      <c r="W178" s="13"/>
    </row>
    <row r="179" spans="1:26" ht="201" customHeight="1" thickBot="1" x14ac:dyDescent="0.3">
      <c r="A179" s="28" t="s">
        <v>123</v>
      </c>
      <c r="B179" s="28" t="s">
        <v>69</v>
      </c>
      <c r="C179" s="165" t="s">
        <v>49</v>
      </c>
      <c r="D179" s="79">
        <v>879.2</v>
      </c>
      <c r="E179" s="79">
        <v>0</v>
      </c>
      <c r="F179" s="63">
        <v>0</v>
      </c>
      <c r="G179" s="169">
        <v>728</v>
      </c>
      <c r="H179" s="169">
        <v>0</v>
      </c>
      <c r="I179" s="169">
        <v>63.3</v>
      </c>
      <c r="J179" s="169">
        <v>0</v>
      </c>
      <c r="K179" s="169">
        <v>87.9</v>
      </c>
      <c r="L179" s="169">
        <v>0</v>
      </c>
      <c r="M179" s="169">
        <v>0</v>
      </c>
      <c r="N179" s="169">
        <v>0</v>
      </c>
      <c r="O179" s="165" t="s">
        <v>300</v>
      </c>
      <c r="P179" s="49">
        <v>0</v>
      </c>
      <c r="Q179" s="49">
        <v>0</v>
      </c>
      <c r="R179" s="50"/>
      <c r="S179" s="52"/>
    </row>
    <row r="180" spans="1:26" ht="84.75" customHeight="1" thickBot="1" x14ac:dyDescent="0.3">
      <c r="A180" s="166"/>
      <c r="B180" s="32" t="s">
        <v>131</v>
      </c>
      <c r="C180" s="309"/>
      <c r="D180" s="311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  <c r="Q180" s="311"/>
      <c r="R180" s="311"/>
      <c r="S180" s="310"/>
    </row>
    <row r="181" spans="1:26" ht="117" customHeight="1" thickBot="1" x14ac:dyDescent="0.3">
      <c r="A181" s="231" t="s">
        <v>124</v>
      </c>
      <c r="B181" s="231" t="s">
        <v>329</v>
      </c>
      <c r="C181" s="231" t="s">
        <v>49</v>
      </c>
      <c r="D181" s="63">
        <v>1850.1</v>
      </c>
      <c r="E181" s="79">
        <v>0</v>
      </c>
      <c r="F181" s="63">
        <v>0</v>
      </c>
      <c r="G181" s="133">
        <v>1617</v>
      </c>
      <c r="H181" s="133">
        <v>0</v>
      </c>
      <c r="I181" s="133">
        <v>140.6</v>
      </c>
      <c r="J181" s="133">
        <v>0</v>
      </c>
      <c r="K181" s="133">
        <v>92.5</v>
      </c>
      <c r="L181" s="133">
        <v>0</v>
      </c>
      <c r="M181" s="133">
        <v>0</v>
      </c>
      <c r="N181" s="133">
        <v>0</v>
      </c>
      <c r="O181" s="229" t="s">
        <v>301</v>
      </c>
      <c r="P181" s="46">
        <v>0</v>
      </c>
      <c r="Q181" s="46">
        <v>0</v>
      </c>
      <c r="R181" s="231"/>
      <c r="S181" s="233"/>
    </row>
    <row r="182" spans="1:26" ht="99" customHeight="1" thickBot="1" x14ac:dyDescent="0.3">
      <c r="A182" s="28"/>
      <c r="B182" s="160" t="s">
        <v>131</v>
      </c>
      <c r="C182" s="289"/>
      <c r="D182" s="290"/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  <c r="P182" s="290"/>
      <c r="Q182" s="290"/>
      <c r="R182" s="290"/>
      <c r="S182" s="291"/>
    </row>
    <row r="183" spans="1:26" ht="54" customHeight="1" thickBot="1" x14ac:dyDescent="0.3">
      <c r="A183" s="28" t="s">
        <v>140</v>
      </c>
      <c r="B183" s="28" t="s">
        <v>139</v>
      </c>
      <c r="C183" s="182" t="s">
        <v>49</v>
      </c>
      <c r="D183" s="92">
        <f>SUM(D184)</f>
        <v>54179.4</v>
      </c>
      <c r="E183" s="92">
        <f>SUM(E184)</f>
        <v>5038.8999999999996</v>
      </c>
      <c r="F183" s="92">
        <v>9.3000000000000007</v>
      </c>
      <c r="G183" s="92">
        <f t="shared" ref="G183:N183" si="14">SUM(G184)</f>
        <v>49346.6</v>
      </c>
      <c r="H183" s="92">
        <f t="shared" si="14"/>
        <v>4589.3999999999996</v>
      </c>
      <c r="I183" s="92">
        <f t="shared" si="14"/>
        <v>4291</v>
      </c>
      <c r="J183" s="92">
        <f t="shared" si="14"/>
        <v>399.1</v>
      </c>
      <c r="K183" s="92">
        <f t="shared" si="14"/>
        <v>541.79999999999995</v>
      </c>
      <c r="L183" s="92">
        <f t="shared" si="14"/>
        <v>50.4</v>
      </c>
      <c r="M183" s="92">
        <f t="shared" si="14"/>
        <v>0</v>
      </c>
      <c r="N183" s="92">
        <f t="shared" si="14"/>
        <v>0</v>
      </c>
      <c r="O183" s="27" t="s">
        <v>74</v>
      </c>
      <c r="P183" s="173" t="s">
        <v>74</v>
      </c>
      <c r="Q183" s="172" t="s">
        <v>74</v>
      </c>
      <c r="R183" s="64"/>
      <c r="S183" s="178"/>
    </row>
    <row r="184" spans="1:26" ht="112.5" customHeight="1" thickBot="1" x14ac:dyDescent="0.3">
      <c r="A184" s="167" t="s">
        <v>168</v>
      </c>
      <c r="B184" s="28" t="s">
        <v>167</v>
      </c>
      <c r="C184" s="197" t="s">
        <v>49</v>
      </c>
      <c r="D184" s="85">
        <v>54179.4</v>
      </c>
      <c r="E184" s="149">
        <v>5038.8999999999996</v>
      </c>
      <c r="F184" s="141">
        <v>9.3000000000000007</v>
      </c>
      <c r="G184" s="149">
        <v>49346.6</v>
      </c>
      <c r="H184" s="141">
        <v>4589.3999999999996</v>
      </c>
      <c r="I184" s="149">
        <v>4291</v>
      </c>
      <c r="J184" s="149">
        <v>399.1</v>
      </c>
      <c r="K184" s="150">
        <v>541.79999999999995</v>
      </c>
      <c r="L184" s="151">
        <v>50.4</v>
      </c>
      <c r="M184" s="149">
        <v>0</v>
      </c>
      <c r="N184" s="141">
        <v>0</v>
      </c>
      <c r="O184" s="152" t="s">
        <v>302</v>
      </c>
      <c r="P184" s="53">
        <v>0</v>
      </c>
      <c r="Q184" s="53">
        <v>0</v>
      </c>
      <c r="R184" s="253" t="s">
        <v>321</v>
      </c>
      <c r="S184" s="153"/>
    </row>
    <row r="185" spans="1:26" ht="98.25" customHeight="1" thickBot="1" x14ac:dyDescent="0.3">
      <c r="A185" s="167"/>
      <c r="B185" s="25" t="s">
        <v>131</v>
      </c>
      <c r="C185" s="309"/>
      <c r="D185" s="311"/>
      <c r="E185" s="311"/>
      <c r="F185" s="311"/>
      <c r="G185" s="311"/>
      <c r="H185" s="311"/>
      <c r="I185" s="311"/>
      <c r="J185" s="311"/>
      <c r="K185" s="311"/>
      <c r="L185" s="311"/>
      <c r="M185" s="311"/>
      <c r="N185" s="311"/>
      <c r="O185" s="311"/>
      <c r="P185" s="311"/>
      <c r="Q185" s="311"/>
      <c r="R185" s="311"/>
      <c r="S185" s="310"/>
    </row>
    <row r="186" spans="1:26" ht="53.25" customHeight="1" thickBot="1" x14ac:dyDescent="0.3">
      <c r="A186" s="28" t="s">
        <v>125</v>
      </c>
      <c r="B186" s="199" t="s">
        <v>126</v>
      </c>
      <c r="C186" s="42"/>
      <c r="D186" s="138">
        <f>SUM(D187+D189+D191+D196+D198+D200)</f>
        <v>275956.90000000002</v>
      </c>
      <c r="E186" s="138">
        <f>SUM(E187+E189+E191+E196+E198+E200)</f>
        <v>71416.5</v>
      </c>
      <c r="F186" s="92">
        <f>SUM(E186/D186)*100</f>
        <v>25.879584819223577</v>
      </c>
      <c r="G186" s="138">
        <f t="shared" ref="G186:N186" si="15">SUM(G187+G189+G191+G196+G198+G200)</f>
        <v>125929</v>
      </c>
      <c r="H186" s="138">
        <f t="shared" si="15"/>
        <v>21198.7</v>
      </c>
      <c r="I186" s="138">
        <f t="shared" si="15"/>
        <v>144440.29999999999</v>
      </c>
      <c r="J186" s="138">
        <f t="shared" si="15"/>
        <v>48087.8</v>
      </c>
      <c r="K186" s="138">
        <f t="shared" si="15"/>
        <v>5587.6</v>
      </c>
      <c r="L186" s="138">
        <f t="shared" si="15"/>
        <v>2130</v>
      </c>
      <c r="M186" s="138">
        <f t="shared" si="15"/>
        <v>0</v>
      </c>
      <c r="N186" s="138">
        <f t="shared" si="15"/>
        <v>0</v>
      </c>
      <c r="O186" s="110"/>
      <c r="P186" s="55"/>
      <c r="Q186" s="56"/>
      <c r="R186" s="33"/>
      <c r="S186" s="57"/>
    </row>
    <row r="187" spans="1:26" ht="89.25" customHeight="1" thickBot="1" x14ac:dyDescent="0.3">
      <c r="A187" s="28" t="s">
        <v>127</v>
      </c>
      <c r="B187" s="199" t="s">
        <v>130</v>
      </c>
      <c r="C187" s="42" t="s">
        <v>65</v>
      </c>
      <c r="D187" s="81">
        <v>102126.1</v>
      </c>
      <c r="E187" s="81">
        <v>41133.1</v>
      </c>
      <c r="F187" s="81">
        <v>40.299999999999997</v>
      </c>
      <c r="G187" s="81">
        <v>0</v>
      </c>
      <c r="H187" s="81">
        <v>0</v>
      </c>
      <c r="I187" s="81">
        <v>97019.8</v>
      </c>
      <c r="J187" s="81">
        <v>39076.5</v>
      </c>
      <c r="K187" s="81">
        <v>5106.3</v>
      </c>
      <c r="L187" s="81">
        <v>2056.6</v>
      </c>
      <c r="M187" s="81">
        <v>0</v>
      </c>
      <c r="N187" s="81">
        <v>0</v>
      </c>
      <c r="O187" s="199" t="s">
        <v>303</v>
      </c>
      <c r="P187" s="46">
        <v>0</v>
      </c>
      <c r="Q187" s="39">
        <v>0</v>
      </c>
      <c r="R187" s="252" t="s">
        <v>220</v>
      </c>
      <c r="S187" s="57"/>
    </row>
    <row r="188" spans="1:26" ht="78.75" customHeight="1" thickBot="1" x14ac:dyDescent="0.3">
      <c r="A188" s="182"/>
      <c r="B188" s="25" t="s">
        <v>131</v>
      </c>
      <c r="C188" s="318"/>
      <c r="D188" s="319"/>
      <c r="E188" s="319"/>
      <c r="F188" s="319"/>
      <c r="G188" s="319"/>
      <c r="H188" s="319"/>
      <c r="I188" s="319"/>
      <c r="J188" s="319"/>
      <c r="K188" s="319"/>
      <c r="L188" s="319"/>
      <c r="M188" s="319"/>
      <c r="N188" s="319"/>
      <c r="O188" s="319"/>
      <c r="P188" s="319"/>
      <c r="Q188" s="319"/>
      <c r="R188" s="319"/>
      <c r="S188" s="320"/>
    </row>
    <row r="189" spans="1:26" ht="69.75" customHeight="1" thickBot="1" x14ac:dyDescent="0.3">
      <c r="A189" s="197" t="s">
        <v>141</v>
      </c>
      <c r="B189" s="165" t="s">
        <v>142</v>
      </c>
      <c r="C189" s="27" t="s">
        <v>49</v>
      </c>
      <c r="D189" s="93">
        <v>10000</v>
      </c>
      <c r="E189" s="198">
        <v>176.7</v>
      </c>
      <c r="F189" s="93">
        <v>1.8</v>
      </c>
      <c r="G189" s="198">
        <v>10000</v>
      </c>
      <c r="H189" s="93">
        <v>176.7</v>
      </c>
      <c r="I189" s="198">
        <v>0</v>
      </c>
      <c r="J189" s="93">
        <v>0</v>
      </c>
      <c r="K189" s="198">
        <v>0</v>
      </c>
      <c r="L189" s="93">
        <v>0</v>
      </c>
      <c r="M189" s="198">
        <v>0</v>
      </c>
      <c r="N189" s="93">
        <v>0</v>
      </c>
      <c r="O189" s="173" t="s">
        <v>304</v>
      </c>
      <c r="P189" s="31">
        <v>0</v>
      </c>
      <c r="Q189" s="154">
        <v>0</v>
      </c>
      <c r="R189" s="27" t="s">
        <v>221</v>
      </c>
      <c r="S189" s="174"/>
    </row>
    <row r="190" spans="1:26" ht="75.75" customHeight="1" thickBot="1" x14ac:dyDescent="0.3">
      <c r="A190" s="197"/>
      <c r="B190" s="165" t="s">
        <v>131</v>
      </c>
      <c r="C190" s="292"/>
      <c r="D190" s="293"/>
      <c r="E190" s="293"/>
      <c r="F190" s="293"/>
      <c r="G190" s="293"/>
      <c r="H190" s="293"/>
      <c r="I190" s="293"/>
      <c r="J190" s="293"/>
      <c r="K190" s="293"/>
      <c r="L190" s="293"/>
      <c r="M190" s="293"/>
      <c r="N190" s="293"/>
      <c r="O190" s="293"/>
      <c r="P190" s="293"/>
      <c r="Q190" s="293"/>
      <c r="R190" s="293"/>
      <c r="S190" s="294"/>
    </row>
    <row r="191" spans="1:26" ht="63.75" customHeight="1" thickBot="1" x14ac:dyDescent="0.3">
      <c r="A191" s="287" t="s">
        <v>170</v>
      </c>
      <c r="B191" s="287" t="s">
        <v>171</v>
      </c>
      <c r="C191" s="287" t="s">
        <v>172</v>
      </c>
      <c r="D191" s="283">
        <v>87396</v>
      </c>
      <c r="E191" s="283">
        <v>16775.8</v>
      </c>
      <c r="F191" s="283">
        <v>19.2</v>
      </c>
      <c r="G191" s="283">
        <v>43698</v>
      </c>
      <c r="H191" s="283">
        <v>8387.9</v>
      </c>
      <c r="I191" s="283">
        <v>43698</v>
      </c>
      <c r="J191" s="283">
        <v>8387.9</v>
      </c>
      <c r="K191" s="283">
        <v>0</v>
      </c>
      <c r="L191" s="283">
        <v>0</v>
      </c>
      <c r="M191" s="283">
        <v>0</v>
      </c>
      <c r="N191" s="283">
        <v>0</v>
      </c>
      <c r="O191" s="27" t="s">
        <v>306</v>
      </c>
      <c r="P191" s="31">
        <v>0</v>
      </c>
      <c r="Q191" s="31">
        <v>0</v>
      </c>
      <c r="R191" s="287" t="s">
        <v>222</v>
      </c>
      <c r="S191" s="330"/>
    </row>
    <row r="192" spans="1:26" ht="66.75" customHeight="1" thickBot="1" x14ac:dyDescent="0.3">
      <c r="A192" s="325"/>
      <c r="B192" s="325"/>
      <c r="C192" s="325"/>
      <c r="D192" s="322"/>
      <c r="E192" s="322"/>
      <c r="F192" s="322"/>
      <c r="G192" s="322"/>
      <c r="H192" s="322"/>
      <c r="I192" s="322"/>
      <c r="J192" s="322"/>
      <c r="K192" s="322"/>
      <c r="L192" s="322"/>
      <c r="M192" s="322"/>
      <c r="N192" s="322"/>
      <c r="O192" s="42" t="s">
        <v>305</v>
      </c>
      <c r="P192" s="46">
        <v>0</v>
      </c>
      <c r="Q192" s="46">
        <v>0</v>
      </c>
      <c r="R192" s="325"/>
      <c r="S192" s="370"/>
    </row>
    <row r="193" spans="1:19" ht="51" customHeight="1" thickBot="1" x14ac:dyDescent="0.3">
      <c r="A193" s="325"/>
      <c r="B193" s="325"/>
      <c r="C193" s="325"/>
      <c r="D193" s="322"/>
      <c r="E193" s="322"/>
      <c r="F193" s="322"/>
      <c r="G193" s="322"/>
      <c r="H193" s="322"/>
      <c r="I193" s="322"/>
      <c r="J193" s="322"/>
      <c r="K193" s="322"/>
      <c r="L193" s="322"/>
      <c r="M193" s="322"/>
      <c r="N193" s="322"/>
      <c r="O193" s="42" t="s">
        <v>308</v>
      </c>
      <c r="P193" s="46">
        <v>0</v>
      </c>
      <c r="Q193" s="46">
        <v>0</v>
      </c>
      <c r="R193" s="325"/>
      <c r="S193" s="370"/>
    </row>
    <row r="194" spans="1:19" ht="51.75" customHeight="1" thickBot="1" x14ac:dyDescent="0.3">
      <c r="A194" s="288"/>
      <c r="B194" s="288"/>
      <c r="C194" s="288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42" t="s">
        <v>307</v>
      </c>
      <c r="P194" s="46">
        <v>0</v>
      </c>
      <c r="Q194" s="46">
        <v>0</v>
      </c>
      <c r="R194" s="288"/>
      <c r="S194" s="331"/>
    </row>
    <row r="195" spans="1:19" ht="97.5" customHeight="1" thickBot="1" x14ac:dyDescent="0.3">
      <c r="A195" s="167"/>
      <c r="B195" s="25" t="s">
        <v>131</v>
      </c>
      <c r="C195" s="289"/>
      <c r="D195" s="290"/>
      <c r="E195" s="290"/>
      <c r="F195" s="290"/>
      <c r="G195" s="290"/>
      <c r="H195" s="290"/>
      <c r="I195" s="290"/>
      <c r="J195" s="290"/>
      <c r="K195" s="290"/>
      <c r="L195" s="290"/>
      <c r="M195" s="290"/>
      <c r="N195" s="290"/>
      <c r="O195" s="290"/>
      <c r="P195" s="290"/>
      <c r="Q195" s="290"/>
      <c r="R195" s="290"/>
      <c r="S195" s="291"/>
    </row>
    <row r="196" spans="1:19" ht="116.25" customHeight="1" thickBot="1" x14ac:dyDescent="0.3">
      <c r="A196" s="167" t="s">
        <v>177</v>
      </c>
      <c r="B196" s="209" t="s">
        <v>178</v>
      </c>
      <c r="C196" s="180" t="s">
        <v>49</v>
      </c>
      <c r="D196" s="80">
        <v>42753.9</v>
      </c>
      <c r="E196" s="149">
        <v>7083.1</v>
      </c>
      <c r="F196" s="80">
        <v>16.600000000000001</v>
      </c>
      <c r="G196" s="80">
        <v>38940.300000000003</v>
      </c>
      <c r="H196" s="80">
        <v>6451.3</v>
      </c>
      <c r="I196" s="80">
        <v>3386.1</v>
      </c>
      <c r="J196" s="80">
        <v>561</v>
      </c>
      <c r="K196" s="80">
        <v>427.5</v>
      </c>
      <c r="L196" s="80">
        <v>70.8</v>
      </c>
      <c r="M196" s="80">
        <v>0</v>
      </c>
      <c r="N196" s="80">
        <v>0</v>
      </c>
      <c r="O196" s="42" t="s">
        <v>309</v>
      </c>
      <c r="P196" s="46">
        <v>0</v>
      </c>
      <c r="Q196" s="46">
        <v>0</v>
      </c>
      <c r="R196" s="251" t="s">
        <v>320</v>
      </c>
      <c r="S196" s="180"/>
    </row>
    <row r="197" spans="1:19" ht="78.75" customHeight="1" thickBot="1" x14ac:dyDescent="0.3">
      <c r="A197" s="167"/>
      <c r="B197" s="199" t="s">
        <v>131</v>
      </c>
      <c r="C197" s="289"/>
      <c r="D197" s="290"/>
      <c r="E197" s="290"/>
      <c r="F197" s="290"/>
      <c r="G197" s="290"/>
      <c r="H197" s="290"/>
      <c r="I197" s="290"/>
      <c r="J197" s="290"/>
      <c r="K197" s="290"/>
      <c r="L197" s="290"/>
      <c r="M197" s="290"/>
      <c r="N197" s="290"/>
      <c r="O197" s="290"/>
      <c r="P197" s="290"/>
      <c r="Q197" s="290"/>
      <c r="R197" s="290"/>
      <c r="S197" s="291"/>
    </row>
    <row r="198" spans="1:19" ht="98.25" customHeight="1" thickBot="1" x14ac:dyDescent="0.3">
      <c r="A198" s="28" t="s">
        <v>179</v>
      </c>
      <c r="B198" s="218" t="s">
        <v>212</v>
      </c>
      <c r="C198" s="27" t="s">
        <v>49</v>
      </c>
      <c r="D198" s="80">
        <v>10205.4</v>
      </c>
      <c r="E198" s="80">
        <v>485.2</v>
      </c>
      <c r="F198" s="80">
        <v>4.8</v>
      </c>
      <c r="G198" s="80">
        <v>10050</v>
      </c>
      <c r="H198" s="80">
        <v>477.8</v>
      </c>
      <c r="I198" s="80">
        <v>101.6</v>
      </c>
      <c r="J198" s="80">
        <v>4.8</v>
      </c>
      <c r="K198" s="80">
        <v>53.8</v>
      </c>
      <c r="L198" s="80">
        <v>2.6</v>
      </c>
      <c r="M198" s="80">
        <v>0</v>
      </c>
      <c r="N198" s="80">
        <v>0</v>
      </c>
      <c r="O198" s="42" t="s">
        <v>310</v>
      </c>
      <c r="P198" s="46">
        <v>0</v>
      </c>
      <c r="Q198" s="46">
        <v>0</v>
      </c>
      <c r="R198" s="42" t="s">
        <v>223</v>
      </c>
      <c r="S198" s="27"/>
    </row>
    <row r="199" spans="1:19" ht="105.75" customHeight="1" thickBot="1" x14ac:dyDescent="0.3">
      <c r="A199" s="28"/>
      <c r="B199" s="199" t="s">
        <v>131</v>
      </c>
      <c r="C199" s="289"/>
      <c r="D199" s="290"/>
      <c r="E199" s="290"/>
      <c r="F199" s="290"/>
      <c r="G199" s="290"/>
      <c r="H199" s="290"/>
      <c r="I199" s="290"/>
      <c r="J199" s="290"/>
      <c r="K199" s="290"/>
      <c r="L199" s="290"/>
      <c r="M199" s="290"/>
      <c r="N199" s="290"/>
      <c r="O199" s="290"/>
      <c r="P199" s="290"/>
      <c r="Q199" s="290"/>
      <c r="R199" s="290"/>
      <c r="S199" s="290"/>
    </row>
    <row r="200" spans="1:19" ht="87" customHeight="1" thickBot="1" x14ac:dyDescent="0.3">
      <c r="A200" s="28" t="s">
        <v>211</v>
      </c>
      <c r="B200" s="218" t="s">
        <v>210</v>
      </c>
      <c r="C200" s="180" t="s">
        <v>49</v>
      </c>
      <c r="D200" s="80">
        <v>23475.5</v>
      </c>
      <c r="E200" s="80">
        <v>5762.6</v>
      </c>
      <c r="F200" s="80">
        <v>24.5</v>
      </c>
      <c r="G200" s="80">
        <v>23240.7</v>
      </c>
      <c r="H200" s="80">
        <v>5705</v>
      </c>
      <c r="I200" s="80">
        <v>234.8</v>
      </c>
      <c r="J200" s="80">
        <v>57.6</v>
      </c>
      <c r="K200" s="80">
        <v>0</v>
      </c>
      <c r="L200" s="80">
        <v>0</v>
      </c>
      <c r="M200" s="80">
        <v>0</v>
      </c>
      <c r="N200" s="80">
        <v>0</v>
      </c>
      <c r="O200" s="42" t="s">
        <v>311</v>
      </c>
      <c r="P200" s="46">
        <v>0</v>
      </c>
      <c r="Q200" s="46">
        <v>0</v>
      </c>
      <c r="R200" s="42" t="s">
        <v>224</v>
      </c>
      <c r="S200" s="180"/>
    </row>
    <row r="201" spans="1:19" ht="87.75" customHeight="1" thickBot="1" x14ac:dyDescent="0.3">
      <c r="A201" s="28"/>
      <c r="B201" s="25" t="s">
        <v>131</v>
      </c>
      <c r="C201" s="292"/>
      <c r="D201" s="293"/>
      <c r="E201" s="293"/>
      <c r="F201" s="293"/>
      <c r="G201" s="293"/>
      <c r="H201" s="293"/>
      <c r="I201" s="293"/>
      <c r="J201" s="293"/>
      <c r="K201" s="293"/>
      <c r="L201" s="293"/>
      <c r="M201" s="293"/>
      <c r="N201" s="293"/>
      <c r="O201" s="293"/>
      <c r="P201" s="293"/>
      <c r="Q201" s="293"/>
      <c r="R201" s="293"/>
      <c r="S201" s="294"/>
    </row>
    <row r="202" spans="1:19" ht="51.75" customHeight="1" thickBot="1" x14ac:dyDescent="0.3">
      <c r="A202" s="332" t="s">
        <v>44</v>
      </c>
      <c r="B202" s="333"/>
      <c r="C202" s="39"/>
      <c r="D202" s="192">
        <f>SUM(D153+D160+D163+D173+D176+D183+D186)</f>
        <v>581184.5</v>
      </c>
      <c r="E202" s="216">
        <f>SUM(E153+E160+E163+E173+E176+E183+E186)</f>
        <v>135377.5</v>
      </c>
      <c r="F202" s="64">
        <f>SUM(E202/D202)*100</f>
        <v>23.293377576311826</v>
      </c>
      <c r="G202" s="216">
        <f t="shared" ref="G202:N202" si="16">SUM(G153+G160+G163+G173+G176+G183+G186)</f>
        <v>195291.6</v>
      </c>
      <c r="H202" s="216">
        <f t="shared" si="16"/>
        <v>25788.1</v>
      </c>
      <c r="I202" s="216">
        <f t="shared" si="16"/>
        <v>377448.89999999997</v>
      </c>
      <c r="J202" s="216">
        <f t="shared" si="16"/>
        <v>107409</v>
      </c>
      <c r="K202" s="216">
        <f t="shared" si="16"/>
        <v>8444</v>
      </c>
      <c r="L202" s="216">
        <f t="shared" si="16"/>
        <v>2180.4</v>
      </c>
      <c r="M202" s="216">
        <f t="shared" si="16"/>
        <v>0</v>
      </c>
      <c r="N202" s="216">
        <f t="shared" si="16"/>
        <v>0</v>
      </c>
      <c r="O202" s="115"/>
      <c r="P202" s="46"/>
      <c r="Q202" s="39"/>
      <c r="R202" s="33"/>
      <c r="S202" s="33"/>
    </row>
    <row r="203" spans="1:19" ht="24.75" customHeight="1" thickBot="1" x14ac:dyDescent="0.3">
      <c r="A203" s="309" t="s">
        <v>15</v>
      </c>
      <c r="B203" s="310"/>
      <c r="C203" s="39"/>
      <c r="D203" s="65">
        <f>SUM(D70+D122+D151+D202)</f>
        <v>1892621.4</v>
      </c>
      <c r="E203" s="65">
        <f>SUM(E70+E122+E151+E202)</f>
        <v>497647.4</v>
      </c>
      <c r="F203" s="64">
        <f>SUM(E203/D203)*100</f>
        <v>26.29408079185832</v>
      </c>
      <c r="G203" s="65">
        <f>SUM(G70+G122+G151+G202)</f>
        <v>733231.1</v>
      </c>
      <c r="H203" s="65">
        <f>SUM(H70+H122+H151+H202)</f>
        <v>215613.2</v>
      </c>
      <c r="I203" s="65">
        <f>SUM(I70+I122+I151+I202)</f>
        <v>1150876.6000000001</v>
      </c>
      <c r="J203" s="65">
        <f>SUM(J70+J122+J151+J202)</f>
        <v>279853.8</v>
      </c>
      <c r="K203" s="65">
        <f>SUM(K70+K122+K151+K202)</f>
        <v>8513.7000000000007</v>
      </c>
      <c r="L203" s="65">
        <f>SUM(L70+L122+L151+L202)</f>
        <v>2180.4</v>
      </c>
      <c r="M203" s="65">
        <f>SUM(M70+M122+M151+M202)</f>
        <v>0</v>
      </c>
      <c r="N203" s="65">
        <f>SUM(N70+N122+N151+N202)</f>
        <v>0</v>
      </c>
      <c r="O203" s="115"/>
      <c r="P203" s="199"/>
      <c r="Q203" s="199"/>
      <c r="R203" s="33"/>
      <c r="S203" s="33"/>
    </row>
    <row r="204" spans="1:19" ht="15" customHeight="1" x14ac:dyDescent="0.25">
      <c r="A204" s="329"/>
      <c r="B204" s="329"/>
      <c r="C204" s="329"/>
      <c r="D204" s="329"/>
      <c r="E204" s="329"/>
      <c r="F204" s="329"/>
      <c r="G204" s="58"/>
      <c r="H204" s="58"/>
      <c r="I204" s="58"/>
      <c r="J204" s="58"/>
      <c r="K204" s="58"/>
      <c r="L204" s="58"/>
      <c r="M204" s="58"/>
      <c r="N204" s="58"/>
      <c r="O204" s="59"/>
      <c r="P204" s="58"/>
      <c r="Q204" s="58"/>
      <c r="R204" s="58"/>
      <c r="S204" s="58"/>
    </row>
    <row r="205" spans="1:19" x14ac:dyDescent="0.25">
      <c r="O205" s="12"/>
    </row>
    <row r="206" spans="1:19" ht="15.75" x14ac:dyDescent="0.25">
      <c r="B206" s="14" t="s">
        <v>169</v>
      </c>
      <c r="C206" s="60"/>
      <c r="D206" s="60"/>
      <c r="F206" s="4"/>
      <c r="G206" s="4"/>
      <c r="I206" s="75"/>
      <c r="O206" s="2"/>
    </row>
    <row r="207" spans="1:19" ht="30" x14ac:dyDescent="0.25">
      <c r="B207" s="279" t="s">
        <v>353</v>
      </c>
      <c r="D207" s="60"/>
      <c r="E207" s="60"/>
      <c r="F207" s="60"/>
      <c r="G207" s="60"/>
      <c r="H207" s="60"/>
      <c r="I207" s="208"/>
      <c r="J207" s="60"/>
      <c r="K207" s="75"/>
      <c r="L207" s="75"/>
    </row>
    <row r="208" spans="1:19" x14ac:dyDescent="0.25">
      <c r="D208" s="75"/>
      <c r="E208" s="4"/>
      <c r="J208" s="4"/>
    </row>
    <row r="209" spans="4:12" x14ac:dyDescent="0.25">
      <c r="I209" s="4"/>
    </row>
    <row r="210" spans="4:12" ht="15.75" x14ac:dyDescent="0.25">
      <c r="D210" s="60"/>
      <c r="E210" s="60"/>
      <c r="F210" s="60"/>
      <c r="G210" s="60"/>
      <c r="H210" s="60"/>
      <c r="I210" s="60"/>
      <c r="J210" s="60"/>
      <c r="K210" s="60"/>
      <c r="L210" s="60"/>
    </row>
    <row r="211" spans="4:12" x14ac:dyDescent="0.25">
      <c r="I211" s="4"/>
    </row>
  </sheetData>
  <mergeCells count="407">
    <mergeCell ref="C178:S178"/>
    <mergeCell ref="I131:I134"/>
    <mergeCell ref="B136:B137"/>
    <mergeCell ref="C142:S142"/>
    <mergeCell ref="C145:S145"/>
    <mergeCell ref="C162:S162"/>
    <mergeCell ref="J140:J141"/>
    <mergeCell ref="K140:K141"/>
    <mergeCell ref="L140:L141"/>
    <mergeCell ref="M140:M141"/>
    <mergeCell ref="N140:N141"/>
    <mergeCell ref="R140:R141"/>
    <mergeCell ref="S140:S141"/>
    <mergeCell ref="C140:C141"/>
    <mergeCell ref="B140:B141"/>
    <mergeCell ref="H131:H134"/>
    <mergeCell ref="G140:G141"/>
    <mergeCell ref="H140:H141"/>
    <mergeCell ref="I140:I141"/>
    <mergeCell ref="C169:S169"/>
    <mergeCell ref="C175:S175"/>
    <mergeCell ref="C128:S128"/>
    <mergeCell ref="C136:C137"/>
    <mergeCell ref="E136:E137"/>
    <mergeCell ref="H136:H137"/>
    <mergeCell ref="G136:G137"/>
    <mergeCell ref="F136:F137"/>
    <mergeCell ref="A122:B122"/>
    <mergeCell ref="A151:B151"/>
    <mergeCell ref="A131:A134"/>
    <mergeCell ref="K136:K137"/>
    <mergeCell ref="M136:M137"/>
    <mergeCell ref="J136:J137"/>
    <mergeCell ref="L136:L137"/>
    <mergeCell ref="N136:N137"/>
    <mergeCell ref="R136:R137"/>
    <mergeCell ref="S136:S137"/>
    <mergeCell ref="I136:I137"/>
    <mergeCell ref="J131:J134"/>
    <mergeCell ref="A191:A194"/>
    <mergeCell ref="B191:B194"/>
    <mergeCell ref="C191:C194"/>
    <mergeCell ref="D191:D194"/>
    <mergeCell ref="E191:E194"/>
    <mergeCell ref="F191:F194"/>
    <mergeCell ref="G191:G194"/>
    <mergeCell ref="H191:H194"/>
    <mergeCell ref="I191:I194"/>
    <mergeCell ref="C201:S201"/>
    <mergeCell ref="C150:S150"/>
    <mergeCell ref="C159:S159"/>
    <mergeCell ref="C185:S185"/>
    <mergeCell ref="C82:S82"/>
    <mergeCell ref="C85:S85"/>
    <mergeCell ref="C105:S105"/>
    <mergeCell ref="J115:J116"/>
    <mergeCell ref="K115:K116"/>
    <mergeCell ref="L115:L116"/>
    <mergeCell ref="M115:M116"/>
    <mergeCell ref="N115:N116"/>
    <mergeCell ref="R115:R116"/>
    <mergeCell ref="C92:C93"/>
    <mergeCell ref="J191:J194"/>
    <mergeCell ref="K191:K194"/>
    <mergeCell ref="L191:L194"/>
    <mergeCell ref="C195:S195"/>
    <mergeCell ref="M191:M194"/>
    <mergeCell ref="N191:N194"/>
    <mergeCell ref="R191:R194"/>
    <mergeCell ref="S191:S194"/>
    <mergeCell ref="E131:E134"/>
    <mergeCell ref="D106:D107"/>
    <mergeCell ref="S9:S10"/>
    <mergeCell ref="G9:G10"/>
    <mergeCell ref="H9:H10"/>
    <mergeCell ref="J9:J10"/>
    <mergeCell ref="R3:R6"/>
    <mergeCell ref="M5:N5"/>
    <mergeCell ref="S3:S6"/>
    <mergeCell ref="O3:Q5"/>
    <mergeCell ref="P9:P10"/>
    <mergeCell ref="O9:O10"/>
    <mergeCell ref="G5:H5"/>
    <mergeCell ref="I5:J5"/>
    <mergeCell ref="K5:L5"/>
    <mergeCell ref="K9:K10"/>
    <mergeCell ref="M9:M10"/>
    <mergeCell ref="N9:N10"/>
    <mergeCell ref="D3:N3"/>
    <mergeCell ref="G4:N4"/>
    <mergeCell ref="I9:I10"/>
    <mergeCell ref="L9:L10"/>
    <mergeCell ref="J11:J12"/>
    <mergeCell ref="G11:G12"/>
    <mergeCell ref="M11:M12"/>
    <mergeCell ref="Q9:Q10"/>
    <mergeCell ref="D4:F5"/>
    <mergeCell ref="D9:D10"/>
    <mergeCell ref="E9:E10"/>
    <mergeCell ref="C9:C10"/>
    <mergeCell ref="B11:B12"/>
    <mergeCell ref="L11:L12"/>
    <mergeCell ref="C11:C12"/>
    <mergeCell ref="A11:A12"/>
    <mergeCell ref="C26:S26"/>
    <mergeCell ref="A1:T1"/>
    <mergeCell ref="R9:R10"/>
    <mergeCell ref="F17:F18"/>
    <mergeCell ref="G17:G18"/>
    <mergeCell ref="I11:I12"/>
    <mergeCell ref="A3:A6"/>
    <mergeCell ref="F11:F12"/>
    <mergeCell ref="D11:D12"/>
    <mergeCell ref="E11:E12"/>
    <mergeCell ref="K17:K18"/>
    <mergeCell ref="L17:L18"/>
    <mergeCell ref="F20:F21"/>
    <mergeCell ref="D20:D21"/>
    <mergeCell ref="R20:R21"/>
    <mergeCell ref="C2:O2"/>
    <mergeCell ref="P11:P12"/>
    <mergeCell ref="Q11:Q12"/>
    <mergeCell ref="H11:H12"/>
    <mergeCell ref="K11:K12"/>
    <mergeCell ref="F9:F10"/>
    <mergeCell ref="B3:B6"/>
    <mergeCell ref="C3:C6"/>
    <mergeCell ref="A74:A76"/>
    <mergeCell ref="B72:B73"/>
    <mergeCell ref="C77:S77"/>
    <mergeCell ref="S74:S76"/>
    <mergeCell ref="G74:G76"/>
    <mergeCell ref="C74:C76"/>
    <mergeCell ref="M74:M76"/>
    <mergeCell ref="I74:I76"/>
    <mergeCell ref="J74:J76"/>
    <mergeCell ref="Q74:Q75"/>
    <mergeCell ref="K72:K73"/>
    <mergeCell ref="P72:P73"/>
    <mergeCell ref="O74:O75"/>
    <mergeCell ref="P74:P75"/>
    <mergeCell ref="N74:N76"/>
    <mergeCell ref="H74:H76"/>
    <mergeCell ref="L74:L76"/>
    <mergeCell ref="R74:R76"/>
    <mergeCell ref="A72:A73"/>
    <mergeCell ref="C35:S35"/>
    <mergeCell ref="R72:R73"/>
    <mergeCell ref="L20:L21"/>
    <mergeCell ref="O72:O73"/>
    <mergeCell ref="R65:R66"/>
    <mergeCell ref="M44:M46"/>
    <mergeCell ref="N44:N46"/>
    <mergeCell ref="I44:I46"/>
    <mergeCell ref="S61:S62"/>
    <mergeCell ref="C52:S52"/>
    <mergeCell ref="K61:K62"/>
    <mergeCell ref="R44:R46"/>
    <mergeCell ref="E65:E66"/>
    <mergeCell ref="E56:E57"/>
    <mergeCell ref="J61:J62"/>
    <mergeCell ref="A33:A34"/>
    <mergeCell ref="B33:B34"/>
    <mergeCell ref="B44:B46"/>
    <mergeCell ref="C44:C46"/>
    <mergeCell ref="D44:D46"/>
    <mergeCell ref="A17:A18"/>
    <mergeCell ref="C33:C34"/>
    <mergeCell ref="E17:E18"/>
    <mergeCell ref="I20:I21"/>
    <mergeCell ref="A20:A21"/>
    <mergeCell ref="B20:B21"/>
    <mergeCell ref="C20:C21"/>
    <mergeCell ref="F78:F79"/>
    <mergeCell ref="C43:S43"/>
    <mergeCell ref="C37:S37"/>
    <mergeCell ref="R56:R57"/>
    <mergeCell ref="Q72:Q73"/>
    <mergeCell ref="S65:S66"/>
    <mergeCell ref="C56:C57"/>
    <mergeCell ref="R78:R79"/>
    <mergeCell ref="E78:E79"/>
    <mergeCell ref="C67:S67"/>
    <mergeCell ref="D65:D66"/>
    <mergeCell ref="C63:S63"/>
    <mergeCell ref="D56:D57"/>
    <mergeCell ref="R61:R62"/>
    <mergeCell ref="A78:A79"/>
    <mergeCell ref="B78:B79"/>
    <mergeCell ref="A44:A46"/>
    <mergeCell ref="J44:J46"/>
    <mergeCell ref="K44:K46"/>
    <mergeCell ref="L44:L46"/>
    <mergeCell ref="Q20:Q21"/>
    <mergeCell ref="P20:P21"/>
    <mergeCell ref="M33:M34"/>
    <mergeCell ref="L61:L62"/>
    <mergeCell ref="M61:M62"/>
    <mergeCell ref="N78:N79"/>
    <mergeCell ref="M78:M79"/>
    <mergeCell ref="C54:S54"/>
    <mergeCell ref="H72:H73"/>
    <mergeCell ref="I56:I57"/>
    <mergeCell ref="K78:K79"/>
    <mergeCell ref="L78:L79"/>
    <mergeCell ref="J78:J79"/>
    <mergeCell ref="K74:K76"/>
    <mergeCell ref="C69:S69"/>
    <mergeCell ref="N61:N62"/>
    <mergeCell ref="I65:I66"/>
    <mergeCell ref="K65:K66"/>
    <mergeCell ref="C13:S13"/>
    <mergeCell ref="C15:S15"/>
    <mergeCell ref="H17:H18"/>
    <mergeCell ref="I17:I18"/>
    <mergeCell ref="J17:J18"/>
    <mergeCell ref="K33:K34"/>
    <mergeCell ref="D17:D18"/>
    <mergeCell ref="B17:B18"/>
    <mergeCell ref="C17:C18"/>
    <mergeCell ref="E33:E34"/>
    <mergeCell ref="C19:S19"/>
    <mergeCell ref="O20:O21"/>
    <mergeCell ref="C24:S24"/>
    <mergeCell ref="C31:S31"/>
    <mergeCell ref="H33:H34"/>
    <mergeCell ref="I33:I34"/>
    <mergeCell ref="S33:S34"/>
    <mergeCell ref="A9:A10"/>
    <mergeCell ref="A70:B70"/>
    <mergeCell ref="A65:A66"/>
    <mergeCell ref="N17:N18"/>
    <mergeCell ref="N56:N57"/>
    <mergeCell ref="N20:N21"/>
    <mergeCell ref="N33:N34"/>
    <mergeCell ref="L72:L73"/>
    <mergeCell ref="L33:L34"/>
    <mergeCell ref="C22:S22"/>
    <mergeCell ref="B65:B66"/>
    <mergeCell ref="C65:C66"/>
    <mergeCell ref="H20:H21"/>
    <mergeCell ref="D33:D34"/>
    <mergeCell ref="E20:E21"/>
    <mergeCell ref="G65:G66"/>
    <mergeCell ref="M72:M73"/>
    <mergeCell ref="L65:L66"/>
    <mergeCell ref="M65:M66"/>
    <mergeCell ref="G72:G73"/>
    <mergeCell ref="F72:F73"/>
    <mergeCell ref="I72:I73"/>
    <mergeCell ref="J72:J73"/>
    <mergeCell ref="C60:S60"/>
    <mergeCell ref="T11:T12"/>
    <mergeCell ref="N11:N12"/>
    <mergeCell ref="F65:F66"/>
    <mergeCell ref="J20:J21"/>
    <mergeCell ref="G20:G21"/>
    <mergeCell ref="M20:M21"/>
    <mergeCell ref="K20:K21"/>
    <mergeCell ref="G33:G34"/>
    <mergeCell ref="F33:F34"/>
    <mergeCell ref="M17:M18"/>
    <mergeCell ref="H65:H66"/>
    <mergeCell ref="S11:S12"/>
    <mergeCell ref="R11:R12"/>
    <mergeCell ref="C58:S58"/>
    <mergeCell ref="K56:K57"/>
    <mergeCell ref="L56:L57"/>
    <mergeCell ref="R33:R34"/>
    <mergeCell ref="S17:S18"/>
    <mergeCell ref="R17:R18"/>
    <mergeCell ref="S20:S21"/>
    <mergeCell ref="N65:N66"/>
    <mergeCell ref="F56:F57"/>
    <mergeCell ref="J33:J34"/>
    <mergeCell ref="C39:S39"/>
    <mergeCell ref="C119:S119"/>
    <mergeCell ref="N106:N107"/>
    <mergeCell ref="C90:S90"/>
    <mergeCell ref="S92:S93"/>
    <mergeCell ref="F106:F107"/>
    <mergeCell ref="D92:D93"/>
    <mergeCell ref="K92:K93"/>
    <mergeCell ref="C98:S98"/>
    <mergeCell ref="C96:S96"/>
    <mergeCell ref="R92:R93"/>
    <mergeCell ref="S106:S107"/>
    <mergeCell ref="L92:L93"/>
    <mergeCell ref="E92:E93"/>
    <mergeCell ref="G92:G93"/>
    <mergeCell ref="C100:S100"/>
    <mergeCell ref="N92:N93"/>
    <mergeCell ref="E115:E116"/>
    <mergeCell ref="F115:F116"/>
    <mergeCell ref="G115:G116"/>
    <mergeCell ref="H115:H116"/>
    <mergeCell ref="C94:S94"/>
    <mergeCell ref="H106:H107"/>
    <mergeCell ref="B74:B76"/>
    <mergeCell ref="D74:D76"/>
    <mergeCell ref="D140:D141"/>
    <mergeCell ref="E140:E141"/>
    <mergeCell ref="F140:F141"/>
    <mergeCell ref="C199:S199"/>
    <mergeCell ref="C197:S197"/>
    <mergeCell ref="B106:B107"/>
    <mergeCell ref="A106:A107"/>
    <mergeCell ref="A123:S123"/>
    <mergeCell ref="F131:F134"/>
    <mergeCell ref="C131:C134"/>
    <mergeCell ref="G131:G134"/>
    <mergeCell ref="C112:S112"/>
    <mergeCell ref="A136:A137"/>
    <mergeCell ref="O106:O107"/>
    <mergeCell ref="Q106:Q107"/>
    <mergeCell ref="P106:P107"/>
    <mergeCell ref="A115:A116"/>
    <mergeCell ref="B115:B116"/>
    <mergeCell ref="C115:C116"/>
    <mergeCell ref="D115:D116"/>
    <mergeCell ref="E106:E107"/>
    <mergeCell ref="G106:G107"/>
    <mergeCell ref="E72:E73"/>
    <mergeCell ref="F74:F76"/>
    <mergeCell ref="D72:D73"/>
    <mergeCell ref="H92:H93"/>
    <mergeCell ref="I92:I93"/>
    <mergeCell ref="H78:H79"/>
    <mergeCell ref="C78:C79"/>
    <mergeCell ref="D78:D79"/>
    <mergeCell ref="E74:E76"/>
    <mergeCell ref="C80:S80"/>
    <mergeCell ref="I78:I79"/>
    <mergeCell ref="C72:C73"/>
    <mergeCell ref="G78:G79"/>
    <mergeCell ref="D131:D134"/>
    <mergeCell ref="A140:A141"/>
    <mergeCell ref="A152:S152"/>
    <mergeCell ref="C188:S188"/>
    <mergeCell ref="K131:K134"/>
    <mergeCell ref="A204:F204"/>
    <mergeCell ref="J106:J107"/>
    <mergeCell ref="K106:K107"/>
    <mergeCell ref="J92:J93"/>
    <mergeCell ref="F92:F93"/>
    <mergeCell ref="A202:B202"/>
    <mergeCell ref="A92:A93"/>
    <mergeCell ref="D136:D137"/>
    <mergeCell ref="R106:R107"/>
    <mergeCell ref="L106:L107"/>
    <mergeCell ref="M106:M107"/>
    <mergeCell ref="C106:C107"/>
    <mergeCell ref="C114:S114"/>
    <mergeCell ref="B131:B134"/>
    <mergeCell ref="I115:I116"/>
    <mergeCell ref="C103:S103"/>
    <mergeCell ref="I106:I107"/>
    <mergeCell ref="C121:S121"/>
    <mergeCell ref="C126:S126"/>
    <mergeCell ref="N72:N73"/>
    <mergeCell ref="G56:G57"/>
    <mergeCell ref="H56:H57"/>
    <mergeCell ref="J56:J57"/>
    <mergeCell ref="M56:M57"/>
    <mergeCell ref="A203:B203"/>
    <mergeCell ref="C190:S190"/>
    <mergeCell ref="C172:S172"/>
    <mergeCell ref="C180:S180"/>
    <mergeCell ref="C130:S130"/>
    <mergeCell ref="C135:S135"/>
    <mergeCell ref="C138:S138"/>
    <mergeCell ref="C148:S148"/>
    <mergeCell ref="C155:S155"/>
    <mergeCell ref="C157:S157"/>
    <mergeCell ref="C165:S165"/>
    <mergeCell ref="C167:S167"/>
    <mergeCell ref="R131:R134"/>
    <mergeCell ref="N131:N134"/>
    <mergeCell ref="L131:L134"/>
    <mergeCell ref="M131:M134"/>
    <mergeCell ref="O136:O137"/>
    <mergeCell ref="P136:P137"/>
    <mergeCell ref="Q136:Q137"/>
    <mergeCell ref="E44:E46"/>
    <mergeCell ref="F44:F46"/>
    <mergeCell ref="G44:G46"/>
    <mergeCell ref="H44:H46"/>
    <mergeCell ref="J65:J66"/>
    <mergeCell ref="A56:A57"/>
    <mergeCell ref="B56:B57"/>
    <mergeCell ref="C182:S182"/>
    <mergeCell ref="C109:S109"/>
    <mergeCell ref="C47:S47"/>
    <mergeCell ref="C49:S49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B92:B93"/>
    <mergeCell ref="M92:M93"/>
    <mergeCell ref="C88:S88"/>
    <mergeCell ref="S72:S73"/>
  </mergeCells>
  <printOptions horizontalCentered="1"/>
  <pageMargins left="0.39370078740157483" right="0.39370078740157483" top="0.39370078740157483" bottom="0.39370078740157483" header="0" footer="0"/>
  <pageSetup paperSize="9" scale="34" fitToWidth="0" orientation="landscape" r:id="rId1"/>
  <rowBreaks count="1" manualBreakCount="1">
    <brk id="38" max="18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Latrickova</cp:lastModifiedBy>
  <cp:lastPrinted>2021-02-11T08:31:49Z</cp:lastPrinted>
  <dcterms:created xsi:type="dcterms:W3CDTF">2016-04-05T13:45:47Z</dcterms:created>
  <dcterms:modified xsi:type="dcterms:W3CDTF">2023-04-28T09:08:32Z</dcterms:modified>
</cp:coreProperties>
</file>