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315" windowHeight="6150"/>
  </bookViews>
  <sheets>
    <sheet name="Лист1" sheetId="1" r:id="rId1"/>
  </sheets>
  <definedNames>
    <definedName name="_xlnm.Print_Titles" localSheetId="0">Лист1!$3:$7</definedName>
    <definedName name="_xlnm.Print_Area" localSheetId="0">Лист1!$A$1:$S$213</definedName>
  </definedNames>
  <calcPr calcId="145621"/>
</workbook>
</file>

<file path=xl/calcChain.xml><?xml version="1.0" encoding="utf-8"?>
<calcChain xmlns="http://schemas.openxmlformats.org/spreadsheetml/2006/main">
  <c r="E178" i="1" l="1"/>
  <c r="E15" i="1"/>
  <c r="F188" i="1" l="1"/>
  <c r="F151" i="1"/>
  <c r="F146" i="1"/>
  <c r="F142" i="1"/>
  <c r="F123" i="1"/>
  <c r="F106" i="1"/>
  <c r="F97" i="1"/>
  <c r="F80" i="1"/>
  <c r="F79" i="1"/>
  <c r="F63" i="1"/>
  <c r="J177" i="1" l="1"/>
  <c r="I177" i="1"/>
  <c r="H177" i="1"/>
  <c r="G177" i="1"/>
  <c r="E177" i="1"/>
  <c r="D177" i="1"/>
  <c r="K177" i="1"/>
  <c r="J172" i="1"/>
  <c r="I172" i="1"/>
  <c r="H172" i="1"/>
  <c r="G172" i="1"/>
  <c r="E172" i="1"/>
  <c r="D172" i="1"/>
  <c r="J150" i="1"/>
  <c r="I150" i="1"/>
  <c r="E150" i="1"/>
  <c r="D150" i="1"/>
  <c r="J104" i="1"/>
  <c r="I104" i="1"/>
  <c r="H104" i="1"/>
  <c r="G104" i="1"/>
  <c r="E104" i="1"/>
  <c r="D104" i="1"/>
  <c r="J49" i="1"/>
  <c r="I49" i="1"/>
  <c r="E49" i="1"/>
  <c r="D49" i="1"/>
  <c r="J35" i="1"/>
  <c r="I35" i="1"/>
  <c r="H35" i="1"/>
  <c r="G35" i="1"/>
  <c r="E35" i="1"/>
  <c r="D35" i="1"/>
  <c r="I19" i="1"/>
  <c r="H19" i="1"/>
  <c r="G19" i="1"/>
  <c r="E19" i="1"/>
  <c r="D19" i="1"/>
  <c r="F177" i="1" l="1"/>
  <c r="F35" i="1"/>
  <c r="F150" i="1"/>
  <c r="F49" i="1"/>
  <c r="F104" i="1"/>
  <c r="N177" i="1"/>
  <c r="M177" i="1"/>
  <c r="L177" i="1"/>
  <c r="N172" i="1"/>
  <c r="M172" i="1"/>
  <c r="L172" i="1"/>
  <c r="K172" i="1"/>
  <c r="N163" i="1"/>
  <c r="M163" i="1"/>
  <c r="L163" i="1"/>
  <c r="K163" i="1"/>
  <c r="J163" i="1"/>
  <c r="I163" i="1"/>
  <c r="H163" i="1"/>
  <c r="G163" i="1"/>
  <c r="E163" i="1"/>
  <c r="D163" i="1"/>
  <c r="N140" i="1"/>
  <c r="M140" i="1"/>
  <c r="L140" i="1"/>
  <c r="K140" i="1"/>
  <c r="J140" i="1"/>
  <c r="I140" i="1"/>
  <c r="H140" i="1"/>
  <c r="G140" i="1"/>
  <c r="E140" i="1"/>
  <c r="D140" i="1"/>
  <c r="N104" i="1"/>
  <c r="M104" i="1"/>
  <c r="L104" i="1"/>
  <c r="K104" i="1"/>
  <c r="N67" i="1"/>
  <c r="M67" i="1"/>
  <c r="L67" i="1"/>
  <c r="K67" i="1"/>
  <c r="J67" i="1"/>
  <c r="I67" i="1"/>
  <c r="H67" i="1"/>
  <c r="G67" i="1"/>
  <c r="E67" i="1"/>
  <c r="D67" i="1"/>
  <c r="N57" i="1"/>
  <c r="M57" i="1"/>
  <c r="L57" i="1"/>
  <c r="K57" i="1"/>
  <c r="J57" i="1"/>
  <c r="I57" i="1"/>
  <c r="H57" i="1"/>
  <c r="G57" i="1"/>
  <c r="E57" i="1"/>
  <c r="D57" i="1"/>
  <c r="N45" i="1"/>
  <c r="M45" i="1"/>
  <c r="L45" i="1"/>
  <c r="K45" i="1"/>
  <c r="J45" i="1"/>
  <c r="I45" i="1"/>
  <c r="H45" i="1"/>
  <c r="G45" i="1"/>
  <c r="E45" i="1"/>
  <c r="D45" i="1"/>
  <c r="N19" i="1"/>
  <c r="M19" i="1"/>
  <c r="L19" i="1"/>
  <c r="K19" i="1"/>
  <c r="N9" i="1"/>
  <c r="M9" i="1"/>
  <c r="L9" i="1"/>
  <c r="K9" i="1"/>
  <c r="J9" i="1"/>
  <c r="I9" i="1"/>
  <c r="H9" i="1"/>
  <c r="G9" i="1"/>
  <c r="E9" i="1"/>
  <c r="D9" i="1"/>
  <c r="J133" i="1"/>
  <c r="I133" i="1"/>
  <c r="E133" i="1"/>
  <c r="D133" i="1"/>
  <c r="D200" i="1" l="1"/>
  <c r="J200" i="1"/>
  <c r="F57" i="1"/>
  <c r="F140" i="1"/>
  <c r="I200" i="1"/>
  <c r="N150" i="1"/>
  <c r="N200" i="1" s="1"/>
  <c r="M150" i="1"/>
  <c r="M200" i="1" s="1"/>
  <c r="L150" i="1"/>
  <c r="L200" i="1" s="1"/>
  <c r="K150" i="1"/>
  <c r="K200" i="1" s="1"/>
  <c r="H150" i="1"/>
  <c r="H200" i="1" s="1"/>
  <c r="G150" i="1"/>
  <c r="G200" i="1" s="1"/>
  <c r="E200" i="1" l="1"/>
  <c r="F200" i="1" s="1"/>
  <c r="N110" i="1"/>
  <c r="M110" i="1"/>
  <c r="L110" i="1"/>
  <c r="K110" i="1"/>
  <c r="J110" i="1"/>
  <c r="I110" i="1"/>
  <c r="H110" i="1"/>
  <c r="G110" i="1"/>
  <c r="E110" i="1"/>
  <c r="D110" i="1"/>
  <c r="N96" i="1"/>
  <c r="M96" i="1"/>
  <c r="L96" i="1"/>
  <c r="K96" i="1"/>
  <c r="J96" i="1"/>
  <c r="I96" i="1"/>
  <c r="H96" i="1"/>
  <c r="G96" i="1"/>
  <c r="E96" i="1"/>
  <c r="D96" i="1"/>
  <c r="N86" i="1"/>
  <c r="M86" i="1"/>
  <c r="L86" i="1"/>
  <c r="K86" i="1"/>
  <c r="J86" i="1"/>
  <c r="I86" i="1"/>
  <c r="H86" i="1"/>
  <c r="G86" i="1"/>
  <c r="E86" i="1"/>
  <c r="D86" i="1"/>
  <c r="F96" i="1" l="1"/>
  <c r="F86" i="1"/>
  <c r="E115" i="1"/>
  <c r="I115" i="1"/>
  <c r="J115" i="1"/>
  <c r="H115" i="1"/>
  <c r="G115" i="1"/>
  <c r="I65" i="1" l="1"/>
  <c r="H65" i="1"/>
  <c r="G65" i="1"/>
  <c r="E65" i="1"/>
  <c r="D65" i="1"/>
  <c r="F65" i="1" l="1"/>
  <c r="N115" i="1"/>
  <c r="M115" i="1"/>
  <c r="L115" i="1"/>
  <c r="K115" i="1"/>
  <c r="N65" i="1" l="1"/>
  <c r="N201" i="1" s="1"/>
  <c r="M65" i="1"/>
  <c r="M201" i="1" s="1"/>
  <c r="K65" i="1"/>
  <c r="K201" i="1" s="1"/>
  <c r="L65" i="1"/>
  <c r="L201" i="1" s="1"/>
  <c r="H138" i="1" l="1"/>
  <c r="H201" i="1" s="1"/>
  <c r="G138" i="1"/>
  <c r="G201" i="1" s="1"/>
  <c r="J117" i="1"/>
  <c r="I117" i="1"/>
  <c r="E117" i="1"/>
  <c r="D117" i="1"/>
  <c r="F117" i="1" l="1"/>
  <c r="D115" i="1"/>
  <c r="F115" i="1" s="1"/>
  <c r="D138" i="1"/>
  <c r="I138" i="1"/>
  <c r="I201" i="1" s="1"/>
  <c r="J138" i="1"/>
  <c r="E138" i="1"/>
  <c r="E201" i="1" l="1"/>
  <c r="F138" i="1"/>
  <c r="D201" i="1"/>
  <c r="F201" i="1" l="1"/>
  <c r="J65" i="1"/>
  <c r="J201" i="1" s="1"/>
</calcChain>
</file>

<file path=xl/sharedStrings.xml><?xml version="1.0" encoding="utf-8"?>
<sst xmlns="http://schemas.openxmlformats.org/spreadsheetml/2006/main" count="559" uniqueCount="381">
  <si>
    <t>Наименование основных мероприятий, мероприятий</t>
  </si>
  <si>
    <t>Ответственный исполнитель, соисполнитель</t>
  </si>
  <si>
    <t>Объем финансирования государственной программы (за отчетный период)</t>
  </si>
  <si>
    <t>Всего</t>
  </si>
  <si>
    <t>в том числе по источникам:</t>
  </si>
  <si>
    <t>федеральный бюджет</t>
  </si>
  <si>
    <t>бюджет Пензенской области</t>
  </si>
  <si>
    <t>внебюджетные источники</t>
  </si>
  <si>
    <t>кассовые расходы</t>
  </si>
  <si>
    <t>Основные этапы выполнения мероприятия и показатели реализации мероприятия, един. изм.</t>
  </si>
  <si>
    <t>Основное мероприятие</t>
  </si>
  <si>
    <t>в том числе:</t>
  </si>
  <si>
    <t>1.1.1.</t>
  </si>
  <si>
    <t>Итого по подпрограмме 1:</t>
  </si>
  <si>
    <t>2.1.1.</t>
  </si>
  <si>
    <t>Итого по подпрограмме 2:</t>
  </si>
  <si>
    <t>Всего по государственной программе:</t>
  </si>
  <si>
    <t>по мероприятиям, имеющим инновационную направленность</t>
  </si>
  <si>
    <t>1.1. "Сохранение, использование, популяризация и государственная охрана объектов культурного наследия"</t>
  </si>
  <si>
    <t>Обеспечение деятельности аппарата Комитета Пензенской области по охране памятников истории и культуры</t>
  </si>
  <si>
    <t>1.2.1.</t>
  </si>
  <si>
    <t>Обеспечение деятельности государственных библиотек Пензенской области</t>
  </si>
  <si>
    <t>Развитие музейного дела</t>
  </si>
  <si>
    <t>Обеспечение деятельности государственных музеев Пензенской области</t>
  </si>
  <si>
    <t>1.3.1.</t>
  </si>
  <si>
    <t>Церемония занесения лучших по профессиям и передовых предприятий на Галерею Почета и Славы Пензенской области</t>
  </si>
  <si>
    <t>Развитие архивного дела</t>
  </si>
  <si>
    <t>1.4.1.</t>
  </si>
  <si>
    <t xml:space="preserve">Обеспечение деятельности государственного архива
Пензенской области
</t>
  </si>
  <si>
    <t>2. Подпрограмма 2 "Искусство"</t>
  </si>
  <si>
    <t>Сохранение и развитие исполнительских искусств, поддержка современного изобразительного искусства"</t>
  </si>
  <si>
    <t>Обеспечение деятельности театрально-концертных государственных организаций Пензенской области</t>
  </si>
  <si>
    <t>Создание условий для кинопоказа лучших отечественных фильмов</t>
  </si>
  <si>
    <t>2.2.1.</t>
  </si>
  <si>
    <t>Организация кинопоказов</t>
  </si>
  <si>
    <t>Сохранение и развитие традиционной народной культуры, нематериального культурного наследия народов Российской Федерации</t>
  </si>
  <si>
    <t>2.3.1.</t>
  </si>
  <si>
    <t>Обеспечение деятельности государственных учреждений культуры и искусств, направленной на сохранение и развитие традиционной народной культуры, нематериального культурного наследия народов Российской Федерации</t>
  </si>
  <si>
    <t>Оказание методической и практической помощи клубно-досуговым муниципальным учреждениям культуры</t>
  </si>
  <si>
    <t>Поддержка творческих инициатив населения, а также деятелей культуры и искусства, организаций</t>
  </si>
  <si>
    <t>2.4.1.</t>
  </si>
  <si>
    <t>Организация творческих фестивалей</t>
  </si>
  <si>
    <t>Организация и проведение мероприятий, посвященных значимым событиям в культурной жизни Пензенской области и России, развитию культурного сотрудничества</t>
  </si>
  <si>
    <t>Проведение мероприятий в рамках культурного обмена</t>
  </si>
  <si>
    <t>2.5.1.</t>
  </si>
  <si>
    <t>Проведение мероприятий, посвященных значимым событиям в культурной жизни Пензенской области и России</t>
  </si>
  <si>
    <t>3. Подпрограмма 3 "Туризм"</t>
  </si>
  <si>
    <t>Развитие внутреннего туризма</t>
  </si>
  <si>
    <t>3.1.1.</t>
  </si>
  <si>
    <t>Развитие межрегионального и международного сотрудничества в сфере туризма</t>
  </si>
  <si>
    <t>3.2.1.</t>
  </si>
  <si>
    <t>4. Подпрограмма 4 "Обеспечение условий реализации программы"</t>
  </si>
  <si>
    <t>Создание условий для кадровой обеспеченности сферы культуры</t>
  </si>
  <si>
    <t>Обеспечение деятельности государственных профессиональных образовательных организаций</t>
  </si>
  <si>
    <t>4.1.1.</t>
  </si>
  <si>
    <t>Организация мероприятий (концертов, выставок)</t>
  </si>
  <si>
    <t>Выполнение государственных функций по выработке и реализации государственной политики, нормативно-правовому регулированию, контролю в сферах культуры и туристской деятельности, реализация мер по развитию информатизации отрасли</t>
  </si>
  <si>
    <t>Осуществление методической и консультативной помощи органам местного самоуправления муниципальных образований Пензенской</t>
  </si>
  <si>
    <t>4.3.1.</t>
  </si>
  <si>
    <t>Итого по подпрограмме 3:</t>
  </si>
  <si>
    <t>Итого по подпрограмме 4:</t>
  </si>
  <si>
    <t xml:space="preserve">план </t>
  </si>
  <si>
    <t>Основное мероприятие 1.2. "Развитие библиотечного дела"</t>
  </si>
  <si>
    <t xml:space="preserve">Проведение Лермонтовского праздника поэзии
</t>
  </si>
  <si>
    <t xml:space="preserve">Государственная поддержка комплексного развития муниципальных учреждений культуры
</t>
  </si>
  <si>
    <t>4.4.1.</t>
  </si>
  <si>
    <t>Министерство культуры и туризма Пензенской области</t>
  </si>
  <si>
    <t xml:space="preserve">Предоставление субсидий для оказания содействия некоммерческим организациям в проведении работ по воссозданию исторического облика объектов культурного наследия Пензенской области
</t>
  </si>
  <si>
    <t>Министерство культуры и туризма Пензенской области                ГБУК "Пензенский областной Дом народного творчества"</t>
  </si>
  <si>
    <t>Министерство культуры и туризма Пензенской области       ГБУК "Пензенский областной Дом народного творчества"</t>
  </si>
  <si>
    <t xml:space="preserve">Обеспечение деятельности аппарата Комитета по делам архивов Пензенской области
</t>
  </si>
  <si>
    <t xml:space="preserve">Разработка и изготовление подарочной, рекламно-информационной и сувенирной продукции, предназначенной
для продвижения турпродукта на российском и международном рынках и формирования привлекательного образа Пензенской области.
Изготовление рекламно-информационной продукции в виде буклетов, плакатов, компакт-дисков и баннерной продукции о туристском потенциале Пензенской области
</t>
  </si>
  <si>
    <t xml:space="preserve">Разработка и поддержание официального сайта "Туризм и отдых в Пензенской области" в информационно-телекоммуникационной сети "Интернет"
</t>
  </si>
  <si>
    <t xml:space="preserve">Проведение региональных, межрегиональных, всероссийских и международных туристских встреч, пресс-туров, рекламных туров, форумов, фестивалей, конференций, семинаров, совещаний, круглых столов, выставок
</t>
  </si>
  <si>
    <t xml:space="preserve">Министерство культуры и туризма Пензенской области,
ГБУК "Пензенский областной Дом народного творчества"
</t>
  </si>
  <si>
    <t xml:space="preserve">Осуществление мероприятий 
по государственной охране объектов культурного наследия на территории Пензенской области, в том числе разработка границ территории и предметов охраны памятников истории и культуры
</t>
  </si>
  <si>
    <t>Обеспечение деятельности аппарата Министерства культуры и туризма Пензенской области, финансовой деятельности государственных учреждений культуры</t>
  </si>
  <si>
    <t>Осуществление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 и работников государственных учреждений культуры Пензенской области</t>
  </si>
  <si>
    <t>Организация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</t>
  </si>
  <si>
    <t>4.2.1.</t>
  </si>
  <si>
    <t>№ основного мероприятия (мероприятия) в соответствии с номером Перечня основных мероприятий, мероприятий государственной программы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</si>
  <si>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</si>
  <si>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</si>
  <si>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 реализации мероприятий, которые могут повлиять на выполнение целевого показателя установленного в рамках выполнения мероприятий</t>
  </si>
  <si>
    <t>Подпрограмма 1
"Наследие"</t>
  </si>
  <si>
    <t>Поддержка творческой деятельности и техническое оснащение государственных и муниципальных детских и кукольных театров</t>
  </si>
  <si>
    <t>Министерство строительства и дорожного хозяйства Пензенской области</t>
  </si>
  <si>
    <t>Издание книг пензенских авторов</t>
  </si>
  <si>
    <t>Проведение литературных праздников и конкурсов</t>
  </si>
  <si>
    <t>Проведение областных национальных праздников</t>
  </si>
  <si>
    <t xml:space="preserve">Поддержка творческой деятельности муниципальных театров в населенных пунктах с численностью населения до 
300 тысяч человек
</t>
  </si>
  <si>
    <t>план год</t>
  </si>
  <si>
    <t>план</t>
  </si>
  <si>
    <t xml:space="preserve">кассовые расходы </t>
  </si>
  <si>
    <t xml:space="preserve">процент освоения средств </t>
  </si>
  <si>
    <t>х</t>
  </si>
  <si>
    <t>1.1.1.1.</t>
  </si>
  <si>
    <t>1.1.1.2.</t>
  </si>
  <si>
    <t>1.1.1.3.</t>
  </si>
  <si>
    <t>1.2.1.1.</t>
  </si>
  <si>
    <t>1.2.1.5.</t>
  </si>
  <si>
    <t xml:space="preserve">Региональный проект "Цифровизация услуг и формирование информационного пространства в сфере культуры"
 ("Цифровая культура")
</t>
  </si>
  <si>
    <t xml:space="preserve">1.2.2.
(Н10-3)
</t>
  </si>
  <si>
    <t>1.2.2.1.</t>
  </si>
  <si>
    <t xml:space="preserve">
 Пополнение книжными памятниками фонда оцифрованных изданий Национальной электронной библиотеки
</t>
  </si>
  <si>
    <t>1.3.1.1.</t>
  </si>
  <si>
    <t>1.3.1.2.</t>
  </si>
  <si>
    <t>1.3.1.4.</t>
  </si>
  <si>
    <t>1.3.1.6.</t>
  </si>
  <si>
    <t>Региональный проект "Создание условий для реализации творческого потенциала нации" ("Творческие люди")</t>
  </si>
  <si>
    <t xml:space="preserve">
 Региональный проект "Создание условий для реализации творческого потенциала нации" ("Творческие люди")
</t>
  </si>
  <si>
    <t xml:space="preserve">Организация культурно-просветительских программ 
для школьников
</t>
  </si>
  <si>
    <t>1.3.3.1.</t>
  </si>
  <si>
    <t>1.4.1.1.</t>
  </si>
  <si>
    <t>1.4.1.3.</t>
  </si>
  <si>
    <t>2.1.1.1.</t>
  </si>
  <si>
    <t>2.1.1.2.</t>
  </si>
  <si>
    <t>Проведение торжественных мероприятий, посвященных государственным (всероссийским) праздникам</t>
  </si>
  <si>
    <t>2.2.1.1.</t>
  </si>
  <si>
    <t>2.3.1.1.</t>
  </si>
  <si>
    <t>2.3.1.3.</t>
  </si>
  <si>
    <t>2.3.1.2.</t>
  </si>
  <si>
    <t>2.4.1.1.</t>
  </si>
  <si>
    <t xml:space="preserve">2.4.2. 
(Н10-2)
</t>
  </si>
  <si>
    <t>Организация и проведение фестивалей детского творчества всех жанров</t>
  </si>
  <si>
    <t>2.4.2.2.</t>
  </si>
  <si>
    <t>2.5.1.1.</t>
  </si>
  <si>
    <t>2.5.1.2.</t>
  </si>
  <si>
    <t>3.1.1.1.</t>
  </si>
  <si>
    <t>3.1.1.2.</t>
  </si>
  <si>
    <t>3.1.1.3.</t>
  </si>
  <si>
    <t>3.1.1.4.</t>
  </si>
  <si>
    <t xml:space="preserve">Оснащение оборудованием, мебелью, оргтехникой, расходными материалами для организации работы по направлению "туризм", аренда помещений для проведения промоакций, затраты 
на организацию работы туристских информационных центров, аренда оборудования и площадей
</t>
  </si>
  <si>
    <t>3.1.1.5.</t>
  </si>
  <si>
    <t>3.2.1.1.</t>
  </si>
  <si>
    <t>4.1.1.1.</t>
  </si>
  <si>
    <t>4.1.1.2.</t>
  </si>
  <si>
    <t>4.2.1.1.</t>
  </si>
  <si>
    <t>4.2.1.2.</t>
  </si>
  <si>
    <t>4.3.1.1.</t>
  </si>
  <si>
    <t xml:space="preserve">4.3.2.
(Н10-2)
</t>
  </si>
  <si>
    <t>4.3.2.1.</t>
  </si>
  <si>
    <t>Повышение квалификации творческих и управленческих кадров в сфере культуры</t>
  </si>
  <si>
    <t>4.4.1.1.</t>
  </si>
  <si>
    <t xml:space="preserve">Обеспечение развития и укрепления материально-технической базы домов культуры в населенных пунктах 
с численностью населения до 50 тысяч человек
</t>
  </si>
  <si>
    <t>4.4.1.2.</t>
  </si>
  <si>
    <t>4.4.1.3.</t>
  </si>
  <si>
    <t xml:space="preserve">4.5.1.
(Н10-1)
</t>
  </si>
  <si>
    <t>Региональный проект "Обеспечение качественно нового уровня развития инфраструктуры" ("Культурная среда")</t>
  </si>
  <si>
    <t>4.5.1.1.</t>
  </si>
  <si>
    <t>4.5.1.2.</t>
  </si>
  <si>
    <t xml:space="preserve">Создание и модернизация учреждений культурно-досугового типа в сельской местности, включая строительство, реконструкцию и капитальный 
ремонт зданий
</t>
  </si>
  <si>
    <t>4.2.1.3.</t>
  </si>
  <si>
    <t>Организация проведения независимой оценки качества работы организаций культуры (государственных и муниципальных) Пензенской области</t>
  </si>
  <si>
    <t>Реконструкция и капитальный ремонт зданий муниципальных учреждений культуры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</si>
  <si>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</si>
  <si>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>I - IV квартал          Количество организованных и проведенных мероприятий по государственному надзору за состоянием, содержанием, сохранением, использованием, популяризацией и государственной охраной объектов культурного наследия, единиц</t>
  </si>
  <si>
    <t>I - IV квартал                        1. Количество выданных книг, тыс. экз.</t>
  </si>
  <si>
    <t>I - IV квартал                        2. Количество читателей, тыс. человек</t>
  </si>
  <si>
    <t>IV квартал                          Тираж, экземпляров</t>
  </si>
  <si>
    <t>I - IV квартал                   Количество оцифрованных книжных памятников ,единиц</t>
  </si>
  <si>
    <t>I - IV квартал                        1. Количество граждан, посетивших экспозиции и выставки государственных музеев Пензенской области, тыс. человек.</t>
  </si>
  <si>
    <t>I - IV квартал                        2. Количество выставок, представленных государственными музеями, единиц</t>
  </si>
  <si>
    <t>I - IV квартал                          2. Исполнение запросов граждан, тыс. ед.</t>
  </si>
  <si>
    <t>I - IV квартал                Организация и проведение заседаний экспертно-проверочной комиссии Комитета по делам архивов Пензенской области, единиц</t>
  </si>
  <si>
    <t>I - IV квартал                        1. Количество граждан, посетивших спектакли и концерты, тыс. человек.</t>
  </si>
  <si>
    <t>I - IV квартал                   Количество посещений, чел.</t>
  </si>
  <si>
    <t>I - IV квартал                        1. Количество проведенных культурно-досуговых мероприятий, единиц</t>
  </si>
  <si>
    <t>I - IV квартал                         2. Количество граждан, участвующих в культурно-досуговых мероприятиях, тыс. человек</t>
  </si>
  <si>
    <t>I - IV квартал                    Количество семинаров, единиц</t>
  </si>
  <si>
    <t>II - IV квартал                 Количество фестивалей, ед.</t>
  </si>
  <si>
    <t>I - IV квартал                 Количество обновлений</t>
  </si>
  <si>
    <t xml:space="preserve">II - IV квартал                 Количество конкурсов, ед. </t>
  </si>
  <si>
    <t>I - IV квартал               Количество форумов, конференций, семинаров</t>
  </si>
  <si>
    <t>I - IV квартал       Количество обучающихся, человек</t>
  </si>
  <si>
    <t>I - IV квартал            Количество мероприятий, единиц</t>
  </si>
  <si>
    <t>IV квартал               Отношение средней заработной платы работников учреждений культуры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в Пензенской области, % *</t>
  </si>
  <si>
    <t>I - IV квартал                Количество муниципальных образований, которым оказана методическая и консультативная помощь, единиц</t>
  </si>
  <si>
    <t>IV квартал                        Доля организаций культуры, охваченных независимой оценкой, от общего числа организаций культуры на территории Пензенской области, % *</t>
  </si>
  <si>
    <t xml:space="preserve">IV квартал                   Средняя численность участников клубных формирований в расчете 
на одну тысячу человек 
(в населенных пунктах 
с численностью населения до 50 тысяч человек), человек *
</t>
  </si>
  <si>
    <t xml:space="preserve">IV квартал                     Количество посещений организаций культуры (профессиональных театров)
по отношению к уровню 2010 года *
</t>
  </si>
  <si>
    <t>IV квартал                      Количество построенных (реконструированных) и (или) капитально отремонтированных культурно-досуговых учреждений в сельской местности, единиц</t>
  </si>
  <si>
    <t>I - IV квартал                                  2. Количество проведенных спектаклей и концертов, единиц</t>
  </si>
  <si>
    <t xml:space="preserve">    IV квартал                            1. Количество посещений детских и кукольных театров по отношению к уровню 
2010 года,% *
</t>
  </si>
  <si>
    <t>I - IV квартал                           1. Прием дел на хранение, единиц</t>
  </si>
  <si>
    <t xml:space="preserve">1.3.3.2. 
</t>
  </si>
  <si>
    <t>Реализация программ, направленных
на укрепление единства нации, духовно-нравственное и патриотическое воспитание</t>
  </si>
  <si>
    <t>Реализация программы 
"Волонтеры культуры"</t>
  </si>
  <si>
    <t xml:space="preserve"> Региональный проект "Цифровизация услуг и формирование информационного пространства в сфере культуры" ("Цифровая культура")
</t>
  </si>
  <si>
    <t>2.1.2.
(Н10-3)</t>
  </si>
  <si>
    <t xml:space="preserve"> Организация онлайн-трансляций мероприятий, размещаемых на портале "Культура РФ"</t>
  </si>
  <si>
    <t>2.1.2.1.</t>
  </si>
  <si>
    <t xml:space="preserve">Региональный проект "Обеспечение качественно нового уровня развития инфраструктуры" ("Культурная среда")
</t>
  </si>
  <si>
    <t xml:space="preserve">4.4.2.
(Н10-1) </t>
  </si>
  <si>
    <t>4.5.1.4.</t>
  </si>
  <si>
    <t>Создание модельных муниципальных библиотек</t>
  </si>
  <si>
    <t>2.4.2.1.</t>
  </si>
  <si>
    <t>Организация и проведение Фестиваля любительских творческих коллективов с вручением грантов</t>
  </si>
  <si>
    <t>III квартал                         Разработка границ территории и предметов охраны памятников истории и культуры, объектов</t>
  </si>
  <si>
    <t xml:space="preserve">Софинансирование разработки и изготовления инвестиционных проектов и проектной документации по объектам туризма,в том числе фольклорной деревни, центров ремесел, усадеб, туристских баз
и комплексов. Субсидирование расходов на содержание, строительство
и развитие инфраструктуры туризма, приобретение основных фондов, инвентаря, снаряжения и туристской навигации
</t>
  </si>
  <si>
    <t xml:space="preserve">II- IV квартал                              2. Предоставление субсидии государственному театру
(ГБУК "Пензенский областной театр кукол "Кукольный дом") 
</t>
  </si>
  <si>
    <t xml:space="preserve">II- IV квартал                           3. Предоставление субсидий муниципальным образованиям 
Пензенской области, количество субсидий
</t>
  </si>
  <si>
    <t>II  квартал                   Количество посетителей, человек</t>
  </si>
  <si>
    <t xml:space="preserve"> </t>
  </si>
  <si>
    <t>4.1.2. (Н10-2)</t>
  </si>
  <si>
    <t>4.1.2.1.</t>
  </si>
  <si>
    <t>III  квартал                    Количество участников, человек</t>
  </si>
  <si>
    <t>II - IV квартал               Количество мероприятий, единиц</t>
  </si>
  <si>
    <t xml:space="preserve">1.3.2. 
(Н10-3)
</t>
  </si>
  <si>
    <t>Региональный проект "Цифровизация услуг и формирование информацион-ного пространства в сфере культуры" ("Цифровая культура")</t>
  </si>
  <si>
    <t xml:space="preserve">Организация онлайн-трансляций мероприятий, размещаемых 
на портале "Культура РФ"
</t>
  </si>
  <si>
    <t>1.3.2.2.</t>
  </si>
  <si>
    <t>IV квартал             Количество любительских коллективов получивших поддержку, единиц</t>
  </si>
  <si>
    <t>1.2.1.2.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</si>
  <si>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</si>
  <si>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1.2.1.4.</t>
  </si>
  <si>
    <t>Проведение Межрегиональной книжной выставки-ярмарки "Мир книг на пензенской земле"</t>
  </si>
  <si>
    <t xml:space="preserve">IV квартал                         Количество посетителей, человек
</t>
  </si>
  <si>
    <t>1.3.2.1.</t>
  </si>
  <si>
    <t>Создание мультимедиа-гидов по экспозициям и выставочным проектам</t>
  </si>
  <si>
    <t>II - IV квартал                     Количество онлайн-трансляций, единиц</t>
  </si>
  <si>
    <t>1.3.3.      (Н10-2)</t>
  </si>
  <si>
    <t>I - IV квартал                  Количество программ, единиц</t>
  </si>
  <si>
    <t>I - IV квартал                    Количество участников, тыс. человек</t>
  </si>
  <si>
    <t xml:space="preserve">I - IV квартал                     Количество мероприятий , единиц
</t>
  </si>
  <si>
    <t>2.1.1.3.</t>
  </si>
  <si>
    <t>Организация и проведение Международного фестиваля джазовой музыки "Джаз-Май-Пенза"</t>
  </si>
  <si>
    <t xml:space="preserve">II квартал
Количество зрителей, человек 
</t>
  </si>
  <si>
    <t>I - IV квартал                     Количество кинопоказов, ед.</t>
  </si>
  <si>
    <t>2.2.1.2.</t>
  </si>
  <si>
    <t>Организация фестивалей</t>
  </si>
  <si>
    <t xml:space="preserve">III- IV квартал
Количество фестивалей 
</t>
  </si>
  <si>
    <t>2.4.1.2.</t>
  </si>
  <si>
    <t xml:space="preserve">Проведение совместных акций 
с творческими союзами
</t>
  </si>
  <si>
    <t xml:space="preserve">I- IV квартал
Количество акций, единиц 
</t>
  </si>
  <si>
    <t>2.4.1.4.</t>
  </si>
  <si>
    <t xml:space="preserve">Поддержка социально
значимых проектов в области народных художественных промыслов и ремесел в Пензенской области
</t>
  </si>
  <si>
    <t xml:space="preserve">II квартал
Количество предоставленных грантов, единиц
</t>
  </si>
  <si>
    <t>2.4.2.3.</t>
  </si>
  <si>
    <t xml:space="preserve">Государственная поддержка муниципальных учреждений культуры, находящихся 
на территории сельских поселений, и лучших работников муниципальных учреждений культуры, находящихся 
на территории 
сельских поселений
</t>
  </si>
  <si>
    <t>2.Оказана государственная поддержка лучшим сельским учреждениям культуры, единиц</t>
  </si>
  <si>
    <t xml:space="preserve">II квартал
1.Оказана государственная поддержка лучшим работникам сельских учреждений культуры, человек
</t>
  </si>
  <si>
    <t xml:space="preserve">I- IV квартал 
Количество мероприятий. единиц
</t>
  </si>
  <si>
    <t>I  - IV квартал                  Количество мероприятий, единиц</t>
  </si>
  <si>
    <t xml:space="preserve">II - IV квартал             Количество фестивалей, ед.
</t>
  </si>
  <si>
    <t>II - IV квартал              Количество рекламных туров, ед.</t>
  </si>
  <si>
    <t xml:space="preserve">II - IV квартал                 Количество выставок, ед.
</t>
  </si>
  <si>
    <t xml:space="preserve">Участие в региональных, межрегиональных, всероссийских и международных туристских встречах, форумах, конференциях, семинарах, совещаниях, круглых столах
</t>
  </si>
  <si>
    <t>3.2.1.2.</t>
  </si>
  <si>
    <t>Проведение межрегиональных семинаров по развитию сотрудничества в сфере туризма</t>
  </si>
  <si>
    <t>II квартал
Количество семинаров, единиц</t>
  </si>
  <si>
    <t>4.1.1.3.</t>
  </si>
  <si>
    <t xml:space="preserve">Назначение и выплаты государственной и социальной стипендии обучающимся 
государственных профессиональных образовательных организаций
</t>
  </si>
  <si>
    <t xml:space="preserve">I- IV квартал
Количество стипендиатов, человек
</t>
  </si>
  <si>
    <t xml:space="preserve">II-III квартал                       Количество мероприятий
в рамках поддержки добровольческих движений, единиц 
</t>
  </si>
  <si>
    <t>IV квартал                  Количество прошедших дополнительное профессиональное образование, человек</t>
  </si>
  <si>
    <t>IV квартал                   Количество прошедших повышение квалификации, человек</t>
  </si>
  <si>
    <t>Модернизация муниципальных детских школ искусств по видам искусств</t>
  </si>
  <si>
    <t>4.4.2.1.</t>
  </si>
  <si>
    <t xml:space="preserve">IV квартал
Количество реконструированных и (или) капитально отремонтированных муниципальных ДШИ, единиц
</t>
  </si>
  <si>
    <t>IV квартал                       Количество реконструированных и  капитально отремонтированных объектов, единиц</t>
  </si>
  <si>
    <t xml:space="preserve">4.5.1.3. </t>
  </si>
  <si>
    <t>Обеспечение учреждений культуры передвижными многофункцио-нальными культурными центрами (автоклубами)</t>
  </si>
  <si>
    <t>IV квартал
Количество приобретенных передвижных многофункциональных культурных центров (автоклубов) для обслуживания сельского населения, единиц</t>
  </si>
  <si>
    <t>IV квартал                      Количество модельных муниципальных библиотек, единиц</t>
  </si>
  <si>
    <t>* Показатель рассчитывается по итогам года</t>
  </si>
  <si>
    <t>4.5.1.6.</t>
  </si>
  <si>
    <t>Сохранение объекта культурного наследия регионального значения "Обсерватория метеорологическая (деревянная)", в рамках приспособления его к современному использованию</t>
  </si>
  <si>
    <t>Министерство культуры и туризма Пензенской области    Министерство строительства и дорожного хозяйства Пензенской области</t>
  </si>
  <si>
    <t>Департамент Пензенской области по охране памятников истории и культуры</t>
  </si>
  <si>
    <t>Департамент  Пензенской области по охране памятников истории и культуры</t>
  </si>
  <si>
    <t>1.2.1.6.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</si>
  <si>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 Пензенской области</t>
  </si>
  <si>
    <t>1.3.3.3.</t>
  </si>
  <si>
    <t>Поддержка творческих проектов, направленных на укрепление российской гражданской идентичности на основе духовно-нравственных и культурных ценностей народов Российской Федерации, включая мероприятия, направленные на популяризацию русского языка и литературы, народных художественных промыслов и ремесел, поддержку изобразительного искусства</t>
  </si>
  <si>
    <t xml:space="preserve">Департамент по делам архивов Пензенской области
</t>
  </si>
  <si>
    <t xml:space="preserve">Департамент  по делам архивов Пензенской области
</t>
  </si>
  <si>
    <t>4.4.2.2.</t>
  </si>
  <si>
    <t>Приобретение музыкальных инструментов, оборудования и материалов для детских школ искусств по видам искусств и профессиональных образовательных организаций в сфере культуры</t>
  </si>
  <si>
    <t>4.5.1.5.</t>
  </si>
  <si>
    <t>Модернизация региональных и муниципальных театров юного зрителя и театров кукол путем их реконструкции, капитального ремонта</t>
  </si>
  <si>
    <t>4.5.1.7.</t>
  </si>
  <si>
    <t>Развитие сети учреждений культурно-досугового типа</t>
  </si>
  <si>
    <t>4.5.1.8.</t>
  </si>
  <si>
    <t xml:space="preserve">4.5.2.
(Н10-3)
</t>
  </si>
  <si>
    <t>Региональный проект "Цифро-визация услуг и формирование информацион-ного простран-ства в сфере культуры" ("Цифровая культура")</t>
  </si>
  <si>
    <t>4.5.2.1.</t>
  </si>
  <si>
    <t>Создание виртуальных концертных залов</t>
  </si>
  <si>
    <t>IV квартал              Количество поддержанных проектов</t>
  </si>
  <si>
    <t xml:space="preserve">IV квартал
Количество выделенных
грантов некоммерческим
организациям на
творческие проекты
</t>
  </si>
  <si>
    <t>IV квартал                   Количество посещений организаций культуры по отношению к уровню 2017 года (в части посещения библиотек)</t>
  </si>
  <si>
    <t>IV квартал             Количество реконструированных, капитально отремонтированных региональных и муниципальных театров юного зрителя и театров кукол единиц</t>
  </si>
  <si>
    <t>Техническое оснащение муниципальных музеев</t>
  </si>
  <si>
    <t xml:space="preserve">IV квартал                                                     Количество виртуальных концертных залов, единиц
</t>
  </si>
  <si>
    <t>IV квартал                            Количество оснащенных муниципальных музеев</t>
  </si>
  <si>
    <t>IV квартал                          Количество реконструированных, капитально отремонтированных учреждений культурно-досугового типа, единиц</t>
  </si>
  <si>
    <t>IV квартал            Приобретение звукового светового оборудования, комплект</t>
  </si>
  <si>
    <t>Кирпичная кладка, кв.м.</t>
  </si>
  <si>
    <t>Кровля, кв.м.</t>
  </si>
  <si>
    <t>Наружные тепловые сети, комплекс</t>
  </si>
  <si>
    <t xml:space="preserve">IV квартал                   Количество предоставленных субсидий в объеме 
</t>
  </si>
  <si>
    <t xml:space="preserve">IV квартал
Количество муниципальных библиотек, единиц
</t>
  </si>
  <si>
    <t xml:space="preserve">III квартал
Количество музеев, оснащенных мультимедиа-гидами ,единиц
</t>
  </si>
  <si>
    <t xml:space="preserve">IV квартал              Количество передвижных выставок ведущих федеральных
и региональных музеев, единиц 
</t>
  </si>
  <si>
    <t>1.4.1.2.</t>
  </si>
  <si>
    <t>Контрольные надзорные мероприятия с целью осуществления регионального государственного контроля (надзора) за соблюдением законодательства об архивном деле</t>
  </si>
  <si>
    <t>Департамент по делам архивов Пензенской области</t>
  </si>
  <si>
    <t>I- IV квартал              Количество проверок</t>
  </si>
  <si>
    <t>I - IV квартал          Количество онлайн-трансляций</t>
  </si>
  <si>
    <t>III квартал                 Количество мероприятий, единиц</t>
  </si>
  <si>
    <t>2.3.1.4.</t>
  </si>
  <si>
    <t>Проведение Межрегионального фестиваля фольклорных коллективов "Пензенский хоровод"</t>
  </si>
  <si>
    <t>III квартал                 Количество зрителей</t>
  </si>
  <si>
    <t>II - IV квартал             Количество фестивалей, единиц</t>
  </si>
  <si>
    <t>IV квартал             Количество оснащенных образовательных учреждений в сфере культуры</t>
  </si>
  <si>
    <t>Дополнительные мероприятия были проведены в связи с вступлением в действие постановления Правительства Пензенской области от 20.12.2021 № 889-пП «О региональном государственном контроле (надзоре)  за состоянием, содержанием, сохранением, использованием,  популяризацией и государственной охраной объектов культурного наследия».                                                                                                                                                                                                                                                                                            Заключены государственные контракты на поставку товаров, оказание услуг, выполнение работ на сумму 208,5 тыс. рублей.</t>
  </si>
  <si>
    <t>заключено  контрактов и договоров на сумму 8058,8 тыс.руб.</t>
  </si>
  <si>
    <t>заключено  контрактов и договоров на сумму 7812,2 тыс.руб.</t>
  </si>
  <si>
    <t>заключено  контрактов и договоров на сумму 6150,0 тыс.руб.</t>
  </si>
  <si>
    <t>заключено  контрактов и договоров на сумму 4914,8 тыс.руб.</t>
  </si>
  <si>
    <t>заключено  контрактов и договоров на сумму 3648,2 тыс.руб.</t>
  </si>
  <si>
    <t>заключено  контрактов и договоров на сумму 569,3 тыс.руб.</t>
  </si>
  <si>
    <t xml:space="preserve">Министерство культуры и туризма Пензенской области </t>
  </si>
  <si>
    <t>Низкий процент кассового освоения сложился в связи с доведеним финансирования на заработную плату персонала исходя из численности 12 штатных единиц. В соответствии с Распоряжением Правительства Пензенской области от 2016 № 2-рП (с последующими изменениями) предельная численность Департамента составляет 9 единиц государственных гражданских служащих Пензенской области. Ассигнования на заработную плату будут отозваны во 3 квартале 2022 года.</t>
  </si>
  <si>
    <t>В 3 квартале 2022 г планируется проведение конкурсных процедур и заключение контракта на выполнение работ по разработкепроекта границ территории. Ожидаемое завершение работ-сентябрь 2022 года</t>
  </si>
  <si>
    <t>заключено контрактов и договоров на сумму 485,0 тыс.руб.</t>
  </si>
  <si>
    <t>заключено контрактов и договоров на сумму159,0 тыс.руб.</t>
  </si>
  <si>
    <t>заключено контрактов и договоров на сумму 344,5 тыс.руб.</t>
  </si>
  <si>
    <t>заключено контрактов и договоров на сумму 181,3 тыс.руб.</t>
  </si>
  <si>
    <t>Выплаты производились в соответствии с фактическими расходами, оплата заработной платы и начислений по оплате труда за июнь 2022 года проведены  в июле 2022 года</t>
  </si>
  <si>
    <t>заключен договор на 100,0 тыс.руб.</t>
  </si>
  <si>
    <t>Проведение мероприятий запланировано в IV квартале 2022 года</t>
  </si>
  <si>
    <t>Проведение мероприятия запланировано в III квартале 2022 года</t>
  </si>
  <si>
    <t>заключено   договоров на сумму 563,2 тыс.руб.</t>
  </si>
  <si>
    <t>Проведение мероприятия запланировано в IV квартале 2022 года</t>
  </si>
  <si>
    <t>заключено контрактов и договоров на сумму 10403,4 тыс.руб.</t>
  </si>
  <si>
    <t>заключено контрактов и договоров на сумму 416,2 тыс.руб.</t>
  </si>
  <si>
    <t>заключено  договоров на сумму 2301,4 тыс.руб.</t>
  </si>
  <si>
    <t>заключено договоров на сумму 1717,0 тыс.руб.</t>
  </si>
  <si>
    <t>заключен договор на 300,0 тыс.руб. Оплата по факту поставки книг</t>
  </si>
  <si>
    <t>заключен договор на сумму 70,0 тыс.руб.</t>
  </si>
  <si>
    <t>заключены договора на сумму 53,4 тыс.руб.</t>
  </si>
  <si>
    <t>заключено  договоров на сумму 982,1 тыс.руб.</t>
  </si>
  <si>
    <t>15.02.2022 проведен конкурсный отбор  на  предоставление субсидий из бюджета Пензенской области на развитие внутреннего туризма. Определены 5 победителей,с которыми   заключены соглашения о финансировании проектов. Средства на выплаты предусмотрены в III квартале 2022 года</t>
  </si>
  <si>
    <t xml:space="preserve">В 3 квартале 2022 г планируется проведение конкурсных процедур и заключение соглашения  в сумме 32 800,0 тыс.руб. на выполнение работ. </t>
  </si>
  <si>
    <t>Заключено контраков на сумму 7006,0 тыс.руб.</t>
  </si>
  <si>
    <t>Заключен договор на сумму 60,0 тыс.руб.</t>
  </si>
  <si>
    <t>заключены договора на сумму 430,0 тыс.руб.</t>
  </si>
  <si>
    <t>Мероприятие запланировано в III квартале 2022 года</t>
  </si>
  <si>
    <t xml:space="preserve">В I полугодии 2022 года оплата расходов по  мероприятиям прошла в соответствии с утвержденным кассовым планом, проведение остальных мероприятий запланировано в III - IV квартале 2022 года </t>
  </si>
  <si>
    <t>заключено  договоров на сумму 2694,9 тыс.руб.</t>
  </si>
  <si>
    <t>Постановление Правительства  Пензенской области от 30.06.2022 № 549-пП "О распределении иных межбюджетных трансфертов, выделяемых из бюджета Пензенской области бюджетам муниципальных образований Пензенской области на государственную поддержку муниципальных учреждений культуры, находящихся на территории сельских поселений, и лучших работников муниципальных учреждений культуры, находящихся на территории сельских поселений, в 2022 году" .В настоящее время заключаются соглашения о предоставлении иного межбюджетного трансферта с муниципальными образованиями Пензенской области</t>
  </si>
  <si>
    <t>бюджеты муниципальных образований Пензенской области.</t>
  </si>
  <si>
    <t>В настоящее время проходит доработка технического задания и сценария съемки фильма для продвижения в социальных сетях.Оплата запланирована в III квартале 2022 года.</t>
  </si>
  <si>
    <t>Техническое задание составлено, на даный момент документ изучается специалистами, контракт будет заключен в июле текущего года.</t>
  </si>
  <si>
    <t xml:space="preserve">1. После проведенного анализа и для получения эффективности мероприятия, средства, заложенные на выстаку "Туризм, отдых и охдоровление" разделили на два сезона (летний и осенний). Остаток будет использовани в III квартале (сентябрь). 2. После переговоров со СМИ, и в соответствии и измененным графиком съемок, деньги на рекламный тур были пернесены на III квартал (август). 3. Ввиду необходимости стимулирования и мотивации работников сферы туризма проведения регионального тура "Лучший по профессии", при появившейся возможности без привязки к Федеральному конкурсу, было решено провести конкурс в IV квартале. </t>
  </si>
  <si>
    <t>Выплаты производились в соответствии с фактическими расходами, оплата  стипендии за июнь 2022 года проведена  в июле 2022 года</t>
  </si>
  <si>
    <t>Выплаты производились в соответствии с фактическими расходами, оплата заработной платы и начислений по оплате труда за июнь 2022 года проведены  в июле  2022 года</t>
  </si>
  <si>
    <t>ОТЧЕТ об исполнении основных мероприятий, мероприятий государственной программы Пензенской области "Развитие культуры и туризма Пензенской области " за I полугодие 2022 года</t>
  </si>
  <si>
    <t>заключен контракт на сумму 13246,44 тыс.руб.Полное освоение средств планируется в 3 квартале 2022 г.</t>
  </si>
  <si>
    <t>заключены контракты на сумму 14 026,63 тыс.руб.Полное освоение средств планируется в 3 квартале 2022 г.</t>
  </si>
  <si>
    <t>В связи с удорожанием стоимости автоклубов на данный момент ведутся переговоры с Минкультом РФ об уменьшении количества получателей средств.</t>
  </si>
  <si>
    <t>заключены контракты на сумму 15000,0 тыс.руб.Полное освоение средств планируется в июле 2022 г.</t>
  </si>
  <si>
    <t>заключен контракт на сумму 98606,44 тыс.руб. Освоение средств ведется согласно графику выполнения работ.</t>
  </si>
  <si>
    <t>заключены контракты на сумму 142 074,1 тыс.руб. Ремонтные работы ведутся согласно графику выполнения работ.Оплата по основному договору на поставку обррудования запланирована в 4 квартале 2022 г.Дополнительно в 3 квартале 2022 г. планируется проведение аукциона на закупку оборудования.</t>
  </si>
  <si>
    <t>заключены контракты на сумму 29674,2 тыс.руб. Освоение средств ведется согласно графику выполнения работ.</t>
  </si>
  <si>
    <t>Заключены контракты на сумму 5 192,94 тыс. руб. Кассовое освоение планируется в 3 квартале 2022 г.</t>
  </si>
  <si>
    <t>заключено  контрактов и договоров на сумму 10 037,2  тыс.руб.Полное кассовое освоение средств планируется в 3 квартале 2022 г.</t>
  </si>
  <si>
    <t>заключено  контрактов и договоров на сумму 639,3 тыс.руб.Полное кассовое освоение планируется в 3 квартале 2022 г.(гонорар режиссеру и постановка спектакля)</t>
  </si>
  <si>
    <t>заключено  контрактов и договоров на сумму 263,1 тыс.руб.Полное кассовое освоение планируется в 3 квартале 2022 г.(гонорары режиссерам и постановка спектаклей)</t>
  </si>
  <si>
    <t>В связи с  повышением цен на квадратные метры и застройку выставочных стендов,  все денежные средства запланированы на сентябрь для участия в Международном форуме-выставке по туризму ОТДЫХ Leisure 2022 (г. Москва) с 13 по 15 сентября.</t>
  </si>
  <si>
    <t>заключены контракты на сумму 154076,6 тыс.руб.</t>
  </si>
  <si>
    <t>Конкурсные процедуры на реконструкцию и капитальный ремонт  состоялись. Контракты на выполнение работ заключены в сумме  154076,6  тыс.руб. Оплата будет производится на основании графика производства работ в соответствии с условиями контракта. Работы завершены на 2 объектах в Тамалинском и Бековском районах</t>
  </si>
  <si>
    <t>В связи с переноосом торжественного открытия Галереи почёта и славы Пензенской области результат мероприятия 1.3.1.2. будет предоставлен по результатам IV квартала</t>
  </si>
  <si>
    <t xml:space="preserve"> II-IV квартал                   Разработка и изготовление подарочной, рекламно-информационной и сувенирной продукции, единиц</t>
  </si>
  <si>
    <t>III - IV квартал              Проведение промоакций,ед.</t>
  </si>
  <si>
    <t>В связи с переносом форума "Вертикаль" на III квартал 2022 года, результат мероприятия будет предоставлен по результатам соответствующего квартала</t>
  </si>
  <si>
    <t>план  1 полугодие 2022 год</t>
  </si>
  <si>
    <t>факт  1 полугодие 2022 год</t>
  </si>
  <si>
    <t>В государственную программу "Развитие культуры и туризма Пензенской области" внесены изменения. На отчётную дату изменения в план реализации государственной программы, утверждённый распоряжением Правительства №227-рП от 01.04.2022 проходили согласование в установленном порядке</t>
  </si>
  <si>
    <t xml:space="preserve"> Невыполнение мероприятия связано с переносом его реализации на IV квартал 2022 года. Результат будет представлен в соответствующем квартале.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</si>
</sst>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164" fontId="0" fillId="2" borderId="0" xfId="0" applyNumberFormat="1" applyFill="1"/>
    <xf numFmtId="0" fontId="0" fillId="2" borderId="8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/>
    <xf numFmtId="0" fontId="12" fillId="2" borderId="18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164" fontId="8" fillId="0" borderId="15" xfId="0" applyNumberFormat="1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right" vertical="top" wrapText="1"/>
    </xf>
    <xf numFmtId="0" fontId="12" fillId="0" borderId="18" xfId="0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right" vertical="top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right" vertical="top" wrapText="1"/>
    </xf>
    <xf numFmtId="0" fontId="12" fillId="0" borderId="2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top" wrapText="1"/>
    </xf>
    <xf numFmtId="0" fontId="13" fillId="2" borderId="0" xfId="0" applyFont="1" applyFill="1"/>
    <xf numFmtId="0" fontId="12" fillId="0" borderId="24" xfId="0" applyFont="1" applyFill="1" applyBorder="1" applyAlignment="1">
      <alignment vertical="top" wrapText="1"/>
    </xf>
    <xf numFmtId="0" fontId="0" fillId="2" borderId="0" xfId="0" applyFill="1" applyAlignment="1">
      <alignment vertical="center"/>
    </xf>
    <xf numFmtId="164" fontId="3" fillId="0" borderId="15" xfId="0" applyNumberFormat="1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8" fillId="0" borderId="15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righ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0" fillId="2" borderId="0" xfId="0" applyNumberForma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164" fontId="3" fillId="2" borderId="15" xfId="0" applyNumberFormat="1" applyFont="1" applyFill="1" applyBorder="1" applyAlignment="1">
      <alignment vertical="top" wrapText="1"/>
    </xf>
    <xf numFmtId="164" fontId="3" fillId="2" borderId="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vertical="top" wrapText="1"/>
    </xf>
    <xf numFmtId="14" fontId="3" fillId="0" borderId="2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top" wrapText="1"/>
    </xf>
    <xf numFmtId="1" fontId="3" fillId="0" borderId="9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4" fontId="3" fillId="0" borderId="12" xfId="0" applyNumberFormat="1" applyFont="1" applyFill="1" applyBorder="1" applyAlignment="1">
      <alignment horizontal="center" vertical="top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wrapText="1"/>
    </xf>
    <xf numFmtId="14" fontId="3" fillId="0" borderId="15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top" wrapText="1"/>
    </xf>
    <xf numFmtId="164" fontId="3" fillId="0" borderId="15" xfId="0" applyNumberFormat="1" applyFont="1" applyFill="1" applyBorder="1" applyAlignment="1">
      <alignment horizontal="center" vertical="top" wrapText="1"/>
    </xf>
    <xf numFmtId="14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14" fontId="3" fillId="0" borderId="1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wrapText="1"/>
    </xf>
    <xf numFmtId="4" fontId="3" fillId="0" borderId="15" xfId="0" applyNumberFormat="1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center" vertical="top"/>
    </xf>
    <xf numFmtId="4" fontId="3" fillId="0" borderId="8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right" vertical="top"/>
    </xf>
    <xf numFmtId="0" fontId="3" fillId="0" borderId="15" xfId="0" applyNumberFormat="1" applyFont="1" applyFill="1" applyBorder="1" applyAlignment="1">
      <alignment horizontal="right" vertical="top"/>
    </xf>
    <xf numFmtId="14" fontId="3" fillId="0" borderId="15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right" vertical="top"/>
    </xf>
    <xf numFmtId="14" fontId="3" fillId="0" borderId="2" xfId="0" applyNumberFormat="1" applyFont="1" applyFill="1" applyBorder="1" applyAlignment="1">
      <alignment horizontal="center" vertical="top" wrapText="1"/>
    </xf>
    <xf numFmtId="14" fontId="3" fillId="0" borderId="26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2" fontId="3" fillId="0" borderId="21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top" wrapText="1"/>
    </xf>
    <xf numFmtId="0" fontId="14" fillId="0" borderId="15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164" fontId="14" fillId="0" borderId="15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0" fontId="15" fillId="0" borderId="15" xfId="0" applyFont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" fontId="3" fillId="0" borderId="15" xfId="0" applyNumberFormat="1" applyFont="1" applyFill="1" applyBorder="1" applyAlignment="1">
      <alignment horizontal="center" vertical="top" wrapText="1"/>
    </xf>
    <xf numFmtId="16" fontId="3" fillId="0" borderId="3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6" fontId="3" fillId="0" borderId="2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16" fontId="3" fillId="0" borderId="12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vertical="top"/>
    </xf>
    <xf numFmtId="0" fontId="3" fillId="0" borderId="6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4" fontId="8" fillId="0" borderId="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vertical="top"/>
    </xf>
    <xf numFmtId="4" fontId="8" fillId="0" borderId="4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0" borderId="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16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/>
    </xf>
    <xf numFmtId="14" fontId="3" fillId="0" borderId="3" xfId="0" applyNumberFormat="1" applyFont="1" applyFill="1" applyBorder="1" applyAlignment="1">
      <alignment horizontal="center" vertical="top"/>
    </xf>
    <xf numFmtId="14" fontId="3" fillId="0" borderId="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M213"/>
  <sheetViews>
    <sheetView tabSelected="1" view="pageBreakPreview" zoomScale="75" zoomScaleNormal="70" zoomScaleSheetLayoutView="75" workbookViewId="0">
      <pane ySplit="6" topLeftCell="A97" activePane="bottomLeft" state="frozen"/>
      <selection pane="bottomLeft" activeCell="O104" sqref="O104"/>
    </sheetView>
  </sheetViews>
  <sheetFormatPr defaultRowHeight="15" x14ac:dyDescent="0.25"/>
  <cols>
    <col min="1" max="1" width="13.7109375" style="1" customWidth="1"/>
    <col min="2" max="2" width="38.5703125" style="1" customWidth="1"/>
    <col min="3" max="3" width="22.85546875" style="1" customWidth="1"/>
    <col min="4" max="4" width="19.28515625" style="1" customWidth="1"/>
    <col min="5" max="5" width="13.42578125" style="1" customWidth="1"/>
    <col min="6" max="6" width="14" style="1" customWidth="1"/>
    <col min="7" max="7" width="12.140625" style="1" customWidth="1"/>
    <col min="8" max="8" width="11.140625" style="1" customWidth="1"/>
    <col min="9" max="9" width="15.7109375" style="1" customWidth="1"/>
    <col min="10" max="10" width="15.42578125" style="1" customWidth="1"/>
    <col min="11" max="11" width="9.28515625" style="1" bestFit="1" customWidth="1"/>
    <col min="12" max="12" width="9.42578125" style="1" bestFit="1" customWidth="1"/>
    <col min="13" max="14" width="9.28515625" style="1" bestFit="1" customWidth="1"/>
    <col min="15" max="15" width="27.42578125" style="1" customWidth="1"/>
    <col min="16" max="16" width="11.7109375" style="1" customWidth="1"/>
    <col min="17" max="17" width="11.140625" style="1" customWidth="1"/>
    <col min="18" max="18" width="34.28515625" style="1" customWidth="1"/>
    <col min="19" max="19" width="16.5703125" style="1" customWidth="1"/>
    <col min="20" max="20" width="9.140625" style="1"/>
    <col min="21" max="21" width="15.7109375" style="1" customWidth="1"/>
    <col min="22" max="22" width="9.140625" style="1"/>
    <col min="23" max="23" width="12.140625" style="1" customWidth="1"/>
    <col min="24" max="16384" width="9.140625" style="1"/>
  </cols>
  <sheetData>
    <row r="1" spans="1:20" ht="39" customHeight="1" x14ac:dyDescent="0.25">
      <c r="A1" s="285" t="s">
        <v>358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</row>
    <row r="2" spans="1:20" ht="25.5" customHeight="1" thickBot="1" x14ac:dyDescent="0.3">
      <c r="A2" s="6"/>
      <c r="B2" s="7"/>
      <c r="C2" s="327" t="s">
        <v>66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8"/>
      <c r="Q2" s="8"/>
    </row>
    <row r="3" spans="1:20" ht="15.75" customHeight="1" thickBot="1" x14ac:dyDescent="0.3">
      <c r="A3" s="262" t="s">
        <v>80</v>
      </c>
      <c r="B3" s="262" t="s">
        <v>0</v>
      </c>
      <c r="C3" s="262" t="s">
        <v>1</v>
      </c>
      <c r="D3" s="252" t="s">
        <v>2</v>
      </c>
      <c r="E3" s="253"/>
      <c r="F3" s="253"/>
      <c r="G3" s="253"/>
      <c r="H3" s="253"/>
      <c r="I3" s="253"/>
      <c r="J3" s="253"/>
      <c r="K3" s="253"/>
      <c r="L3" s="253"/>
      <c r="M3" s="253"/>
      <c r="N3" s="254"/>
      <c r="O3" s="267" t="s">
        <v>81</v>
      </c>
      <c r="P3" s="268"/>
      <c r="Q3" s="269"/>
      <c r="R3" s="262" t="s">
        <v>82</v>
      </c>
      <c r="S3" s="262" t="s">
        <v>83</v>
      </c>
    </row>
    <row r="4" spans="1:20" ht="15.75" customHeight="1" thickBot="1" x14ac:dyDescent="0.3">
      <c r="A4" s="263"/>
      <c r="B4" s="263"/>
      <c r="C4" s="263"/>
      <c r="D4" s="267" t="s">
        <v>3</v>
      </c>
      <c r="E4" s="268"/>
      <c r="F4" s="269"/>
      <c r="G4" s="265" t="s">
        <v>4</v>
      </c>
      <c r="H4" s="284"/>
      <c r="I4" s="284"/>
      <c r="J4" s="284"/>
      <c r="K4" s="284"/>
      <c r="L4" s="284"/>
      <c r="M4" s="284"/>
      <c r="N4" s="266"/>
      <c r="O4" s="270"/>
      <c r="P4" s="271"/>
      <c r="Q4" s="272"/>
      <c r="R4" s="263"/>
      <c r="S4" s="263"/>
    </row>
    <row r="5" spans="1:20" ht="60" customHeight="1" thickBot="1" x14ac:dyDescent="0.3">
      <c r="A5" s="263"/>
      <c r="B5" s="263"/>
      <c r="C5" s="263"/>
      <c r="D5" s="273"/>
      <c r="E5" s="274"/>
      <c r="F5" s="275"/>
      <c r="G5" s="265" t="s">
        <v>5</v>
      </c>
      <c r="H5" s="266"/>
      <c r="I5" s="265" t="s">
        <v>6</v>
      </c>
      <c r="J5" s="266"/>
      <c r="K5" s="265" t="s">
        <v>352</v>
      </c>
      <c r="L5" s="266"/>
      <c r="M5" s="265" t="s">
        <v>7</v>
      </c>
      <c r="N5" s="266"/>
      <c r="O5" s="273"/>
      <c r="P5" s="274"/>
      <c r="Q5" s="275"/>
      <c r="R5" s="263"/>
      <c r="S5" s="263"/>
    </row>
    <row r="6" spans="1:20" ht="93" customHeight="1" thickBot="1" x14ac:dyDescent="0.3">
      <c r="A6" s="264"/>
      <c r="B6" s="264"/>
      <c r="C6" s="264"/>
      <c r="D6" s="9" t="s">
        <v>92</v>
      </c>
      <c r="E6" s="9" t="s">
        <v>93</v>
      </c>
      <c r="F6" s="9" t="s">
        <v>94</v>
      </c>
      <c r="G6" s="21" t="s">
        <v>61</v>
      </c>
      <c r="H6" s="21" t="s">
        <v>8</v>
      </c>
      <c r="I6" s="21" t="s">
        <v>91</v>
      </c>
      <c r="J6" s="21" t="s">
        <v>8</v>
      </c>
      <c r="K6" s="21" t="s">
        <v>61</v>
      </c>
      <c r="L6" s="21" t="s">
        <v>8</v>
      </c>
      <c r="M6" s="21" t="s">
        <v>61</v>
      </c>
      <c r="N6" s="21" t="s">
        <v>8</v>
      </c>
      <c r="O6" s="21" t="s">
        <v>9</v>
      </c>
      <c r="P6" s="10" t="s">
        <v>377</v>
      </c>
      <c r="Q6" s="10" t="s">
        <v>378</v>
      </c>
      <c r="R6" s="264"/>
      <c r="S6" s="264"/>
    </row>
    <row r="7" spans="1:20" ht="15.75" thickBot="1" x14ac:dyDescent="0.3">
      <c r="A7" s="16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</row>
    <row r="8" spans="1:20" ht="36.75" customHeight="1" thickBot="1" x14ac:dyDescent="0.3">
      <c r="A8" s="17">
        <v>1</v>
      </c>
      <c r="B8" s="11" t="s">
        <v>84</v>
      </c>
      <c r="C8" s="18"/>
      <c r="D8" s="11"/>
      <c r="E8" s="18"/>
      <c r="F8" s="11"/>
      <c r="G8" s="18"/>
      <c r="H8" s="11"/>
      <c r="I8" s="18"/>
      <c r="J8" s="11"/>
      <c r="K8" s="18"/>
      <c r="L8" s="11"/>
      <c r="M8" s="18"/>
      <c r="N8" s="11"/>
      <c r="O8" s="18"/>
      <c r="P8" s="11"/>
      <c r="Q8" s="18"/>
      <c r="R8" s="11"/>
      <c r="S8" s="19"/>
    </row>
    <row r="9" spans="1:20" ht="21" customHeight="1" x14ac:dyDescent="0.25">
      <c r="A9" s="276" t="s">
        <v>12</v>
      </c>
      <c r="B9" s="89" t="s">
        <v>10</v>
      </c>
      <c r="C9" s="278"/>
      <c r="D9" s="260">
        <f>SUM(D12+D15+D17)</f>
        <v>86375.8</v>
      </c>
      <c r="E9" s="260">
        <f>SUM(E12+E15+E17)</f>
        <v>44471.41</v>
      </c>
      <c r="F9" s="260">
        <v>52</v>
      </c>
      <c r="G9" s="260">
        <f t="shared" ref="G9:N9" si="0">SUM(G12+G15+G17)</f>
        <v>533</v>
      </c>
      <c r="H9" s="260">
        <f t="shared" si="0"/>
        <v>276.93</v>
      </c>
      <c r="I9" s="260">
        <f t="shared" si="0"/>
        <v>85842.8</v>
      </c>
      <c r="J9" s="260">
        <f t="shared" si="0"/>
        <v>44194.479999999996</v>
      </c>
      <c r="K9" s="260">
        <f t="shared" si="0"/>
        <v>0</v>
      </c>
      <c r="L9" s="260">
        <f t="shared" si="0"/>
        <v>0</v>
      </c>
      <c r="M9" s="260">
        <f t="shared" si="0"/>
        <v>0</v>
      </c>
      <c r="N9" s="260">
        <f t="shared" si="0"/>
        <v>0</v>
      </c>
      <c r="O9" s="276"/>
      <c r="P9" s="276"/>
      <c r="Q9" s="276"/>
      <c r="R9" s="286"/>
      <c r="S9" s="258"/>
    </row>
    <row r="10" spans="1:20" ht="55.5" customHeight="1" thickBot="1" x14ac:dyDescent="0.3">
      <c r="A10" s="277"/>
      <c r="B10" s="90" t="s">
        <v>18</v>
      </c>
      <c r="C10" s="279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77"/>
      <c r="P10" s="277"/>
      <c r="Q10" s="277"/>
      <c r="R10" s="287"/>
      <c r="S10" s="259"/>
    </row>
    <row r="11" spans="1:20" ht="15.75" thickBot="1" x14ac:dyDescent="0.3">
      <c r="A11" s="91"/>
      <c r="B11" s="92" t="s">
        <v>11</v>
      </c>
      <c r="C11" s="93"/>
      <c r="D11" s="92"/>
      <c r="E11" s="92"/>
      <c r="F11" s="94"/>
      <c r="G11" s="95"/>
      <c r="H11" s="95"/>
      <c r="I11" s="92"/>
      <c r="J11" s="92"/>
      <c r="K11" s="92"/>
      <c r="L11" s="92"/>
      <c r="M11" s="92"/>
      <c r="N11" s="93"/>
      <c r="O11" s="93"/>
      <c r="P11" s="93"/>
      <c r="Q11" s="96"/>
      <c r="R11" s="97"/>
      <c r="S11" s="98"/>
    </row>
    <row r="12" spans="1:20" ht="15" customHeight="1" x14ac:dyDescent="0.25">
      <c r="A12" s="230" t="s">
        <v>96</v>
      </c>
      <c r="B12" s="230" t="s">
        <v>75</v>
      </c>
      <c r="C12" s="230" t="s">
        <v>269</v>
      </c>
      <c r="D12" s="235">
        <v>907</v>
      </c>
      <c r="E12" s="235">
        <v>0</v>
      </c>
      <c r="F12" s="235">
        <v>0</v>
      </c>
      <c r="G12" s="237">
        <v>0</v>
      </c>
      <c r="H12" s="237">
        <v>0</v>
      </c>
      <c r="I12" s="235">
        <v>907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0" t="s">
        <v>198</v>
      </c>
      <c r="P12" s="283">
        <v>0</v>
      </c>
      <c r="Q12" s="283">
        <v>0</v>
      </c>
      <c r="R12" s="258" t="s">
        <v>324</v>
      </c>
      <c r="S12" s="319"/>
      <c r="T12" s="318"/>
    </row>
    <row r="13" spans="1:20" ht="92.25" customHeight="1" thickBot="1" x14ac:dyDescent="0.3">
      <c r="A13" s="232"/>
      <c r="B13" s="231"/>
      <c r="C13" s="231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1"/>
      <c r="P13" s="248"/>
      <c r="Q13" s="248"/>
      <c r="R13" s="258"/>
      <c r="S13" s="320"/>
      <c r="T13" s="318"/>
    </row>
    <row r="14" spans="1:20" ht="81.75" customHeight="1" thickBot="1" x14ac:dyDescent="0.3">
      <c r="A14" s="28"/>
      <c r="B14" s="22" t="s">
        <v>155</v>
      </c>
      <c r="C14" s="298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300"/>
      <c r="T14" s="12"/>
    </row>
    <row r="15" spans="1:20" ht="233.25" customHeight="1" thickBot="1" x14ac:dyDescent="0.3">
      <c r="A15" s="86" t="s">
        <v>97</v>
      </c>
      <c r="B15" s="43" t="s">
        <v>19</v>
      </c>
      <c r="C15" s="99" t="s">
        <v>270</v>
      </c>
      <c r="D15" s="100">
        <v>12668.8</v>
      </c>
      <c r="E15" s="100">
        <f>SUM(H15+J15)</f>
        <v>4471.41</v>
      </c>
      <c r="F15" s="100">
        <v>36</v>
      </c>
      <c r="G15" s="101">
        <v>533</v>
      </c>
      <c r="H15" s="100">
        <v>276.93</v>
      </c>
      <c r="I15" s="100">
        <v>12135.8</v>
      </c>
      <c r="J15" s="100">
        <v>4194.4799999999996</v>
      </c>
      <c r="K15" s="100">
        <v>0</v>
      </c>
      <c r="L15" s="100">
        <v>0</v>
      </c>
      <c r="M15" s="100">
        <v>0</v>
      </c>
      <c r="N15" s="100">
        <v>0</v>
      </c>
      <c r="O15" s="99" t="s">
        <v>156</v>
      </c>
      <c r="P15" s="81">
        <v>9</v>
      </c>
      <c r="Q15" s="81">
        <v>15</v>
      </c>
      <c r="R15" s="102" t="s">
        <v>315</v>
      </c>
      <c r="S15" s="82"/>
    </row>
    <row r="16" spans="1:20" ht="89.25" customHeight="1" thickBot="1" x14ac:dyDescent="0.3">
      <c r="A16" s="86"/>
      <c r="B16" s="23" t="s">
        <v>155</v>
      </c>
      <c r="C16" s="301" t="s">
        <v>323</v>
      </c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3"/>
    </row>
    <row r="17" spans="1:24" ht="96.75" customHeight="1" thickBot="1" x14ac:dyDescent="0.3">
      <c r="A17" s="86" t="s">
        <v>98</v>
      </c>
      <c r="B17" s="37" t="s">
        <v>67</v>
      </c>
      <c r="C17" s="27" t="s">
        <v>66</v>
      </c>
      <c r="D17" s="103">
        <v>72800</v>
      </c>
      <c r="E17" s="104">
        <v>40000</v>
      </c>
      <c r="F17" s="103">
        <v>55</v>
      </c>
      <c r="G17" s="105">
        <v>0</v>
      </c>
      <c r="H17" s="103">
        <v>0</v>
      </c>
      <c r="I17" s="103">
        <v>72800</v>
      </c>
      <c r="J17" s="103">
        <v>40000</v>
      </c>
      <c r="K17" s="103">
        <v>0</v>
      </c>
      <c r="L17" s="103">
        <v>0</v>
      </c>
      <c r="M17" s="103">
        <v>0</v>
      </c>
      <c r="N17" s="103">
        <v>0</v>
      </c>
      <c r="O17" s="86" t="s">
        <v>300</v>
      </c>
      <c r="P17" s="79">
        <v>0</v>
      </c>
      <c r="Q17" s="79">
        <v>0</v>
      </c>
      <c r="R17" s="82" t="s">
        <v>344</v>
      </c>
      <c r="S17" s="82"/>
    </row>
    <row r="18" spans="1:24" ht="92.25" customHeight="1" thickBot="1" x14ac:dyDescent="0.3">
      <c r="A18" s="86"/>
      <c r="B18" s="24" t="s">
        <v>155</v>
      </c>
      <c r="C18" s="280" t="s">
        <v>203</v>
      </c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2"/>
    </row>
    <row r="19" spans="1:24" ht="30.75" thickBot="1" x14ac:dyDescent="0.3">
      <c r="A19" s="106" t="s">
        <v>20</v>
      </c>
      <c r="B19" s="28" t="s">
        <v>62</v>
      </c>
      <c r="C19" s="28"/>
      <c r="D19" s="67">
        <f>SUM(D20+D23+D25+D28+D30)</f>
        <v>131556.70000000001</v>
      </c>
      <c r="E19" s="67">
        <f>SUM(E20+E23+E25+E28+E30)</f>
        <v>64397.25</v>
      </c>
      <c r="F19" s="67">
        <v>49</v>
      </c>
      <c r="G19" s="67">
        <f>SUM(G20+G23+G25+G28+G30)</f>
        <v>6445.5</v>
      </c>
      <c r="H19" s="67">
        <f>SUM(H20+H23+H25+H28+H30)</f>
        <v>6445.5</v>
      </c>
      <c r="I19" s="67">
        <f>SUM(I20+I23+I25+I28+I30)</f>
        <v>125111.2</v>
      </c>
      <c r="J19" s="67">
        <v>57951.75</v>
      </c>
      <c r="K19" s="67">
        <f>SUM(K20+K23+K25+K28)</f>
        <v>0</v>
      </c>
      <c r="L19" s="67">
        <f>SUM(L20+L23+L25+L28)</f>
        <v>0</v>
      </c>
      <c r="M19" s="67">
        <f>SUM(M20+M23+M25+M28)</f>
        <v>0</v>
      </c>
      <c r="N19" s="67">
        <f>SUM(N20+N23+N25+N28)</f>
        <v>0</v>
      </c>
      <c r="O19" s="28"/>
      <c r="P19" s="26"/>
      <c r="Q19" s="26"/>
      <c r="R19" s="30"/>
      <c r="S19" s="39"/>
    </row>
    <row r="20" spans="1:24" ht="45" customHeight="1" thickBot="1" x14ac:dyDescent="0.3">
      <c r="A20" s="295" t="s">
        <v>99</v>
      </c>
      <c r="B20" s="231" t="s">
        <v>21</v>
      </c>
      <c r="C20" s="231" t="s">
        <v>66</v>
      </c>
      <c r="D20" s="237">
        <v>120157.7</v>
      </c>
      <c r="E20" s="237">
        <v>57391.25</v>
      </c>
      <c r="F20" s="237">
        <v>48</v>
      </c>
      <c r="G20" s="237">
        <v>0</v>
      </c>
      <c r="H20" s="237">
        <v>0</v>
      </c>
      <c r="I20" s="237">
        <v>120157.7</v>
      </c>
      <c r="J20" s="237">
        <v>57391.25</v>
      </c>
      <c r="K20" s="237">
        <v>0</v>
      </c>
      <c r="L20" s="237">
        <v>0</v>
      </c>
      <c r="M20" s="237">
        <v>0</v>
      </c>
      <c r="N20" s="237">
        <v>0</v>
      </c>
      <c r="O20" s="86" t="s">
        <v>157</v>
      </c>
      <c r="P20" s="107">
        <v>1304.2</v>
      </c>
      <c r="Q20" s="81">
        <v>1308.9000000000001</v>
      </c>
      <c r="R20" s="291" t="s">
        <v>316</v>
      </c>
      <c r="S20" s="230"/>
    </row>
    <row r="21" spans="1:24" ht="51" customHeight="1" thickBot="1" x14ac:dyDescent="0.3">
      <c r="A21" s="296"/>
      <c r="B21" s="232"/>
      <c r="C21" s="232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8" t="s">
        <v>158</v>
      </c>
      <c r="P21" s="64">
        <v>45.4</v>
      </c>
      <c r="Q21" s="26">
        <v>45.6</v>
      </c>
      <c r="R21" s="292"/>
      <c r="S21" s="232"/>
    </row>
    <row r="22" spans="1:24" ht="93.75" customHeight="1" thickBot="1" x14ac:dyDescent="0.3">
      <c r="A22" s="108"/>
      <c r="B22" s="24" t="s">
        <v>155</v>
      </c>
      <c r="C22" s="238" t="s">
        <v>329</v>
      </c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40"/>
    </row>
    <row r="23" spans="1:24" ht="57" customHeight="1" thickBot="1" x14ac:dyDescent="0.3">
      <c r="A23" s="109" t="s">
        <v>213</v>
      </c>
      <c r="B23" s="62" t="s">
        <v>214</v>
      </c>
      <c r="C23" s="110" t="s">
        <v>66</v>
      </c>
      <c r="D23" s="111">
        <v>4093</v>
      </c>
      <c r="E23" s="112">
        <v>0</v>
      </c>
      <c r="F23" s="111">
        <v>0</v>
      </c>
      <c r="G23" s="112">
        <v>0</v>
      </c>
      <c r="H23" s="111">
        <v>0</v>
      </c>
      <c r="I23" s="112">
        <v>4093</v>
      </c>
      <c r="J23" s="111">
        <v>0</v>
      </c>
      <c r="K23" s="112">
        <v>0</v>
      </c>
      <c r="L23" s="111">
        <v>0</v>
      </c>
      <c r="M23" s="112">
        <v>0</v>
      </c>
      <c r="N23" s="111">
        <v>0</v>
      </c>
      <c r="O23" s="113" t="s">
        <v>301</v>
      </c>
      <c r="P23" s="114">
        <v>0</v>
      </c>
      <c r="Q23" s="115">
        <v>0</v>
      </c>
      <c r="R23" s="116"/>
      <c r="S23" s="117"/>
    </row>
    <row r="24" spans="1:24" ht="87.75" customHeight="1" thickBot="1" x14ac:dyDescent="0.3">
      <c r="A24" s="118"/>
      <c r="B24" s="25" t="s">
        <v>155</v>
      </c>
      <c r="C24" s="249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1"/>
    </row>
    <row r="25" spans="1:24" ht="57" customHeight="1" x14ac:dyDescent="0.25">
      <c r="A25" s="297" t="s">
        <v>215</v>
      </c>
      <c r="B25" s="231" t="s">
        <v>216</v>
      </c>
      <c r="C25" s="245" t="s">
        <v>66</v>
      </c>
      <c r="D25" s="291">
        <v>0</v>
      </c>
      <c r="E25" s="291">
        <v>0</v>
      </c>
      <c r="F25" s="291">
        <v>0</v>
      </c>
      <c r="G25" s="291">
        <v>0</v>
      </c>
      <c r="H25" s="291">
        <v>0</v>
      </c>
      <c r="I25" s="291">
        <v>0</v>
      </c>
      <c r="J25" s="291">
        <v>0</v>
      </c>
      <c r="K25" s="291">
        <v>0</v>
      </c>
      <c r="L25" s="291">
        <v>0</v>
      </c>
      <c r="M25" s="291">
        <v>0</v>
      </c>
      <c r="N25" s="291">
        <v>0</v>
      </c>
      <c r="O25" s="230" t="s">
        <v>217</v>
      </c>
      <c r="P25" s="247">
        <v>0</v>
      </c>
      <c r="Q25" s="247">
        <v>0</v>
      </c>
      <c r="R25" s="231"/>
      <c r="S25" s="231"/>
      <c r="U25" s="13"/>
      <c r="V25" s="13"/>
      <c r="W25" s="13"/>
      <c r="X25" s="3"/>
    </row>
    <row r="26" spans="1:24" ht="14.25" customHeight="1" thickBot="1" x14ac:dyDescent="0.3">
      <c r="A26" s="294"/>
      <c r="B26" s="232"/>
      <c r="C26" s="246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32"/>
      <c r="P26" s="248"/>
      <c r="Q26" s="248"/>
      <c r="R26" s="232"/>
      <c r="S26" s="232"/>
      <c r="U26" s="3"/>
      <c r="V26" s="3"/>
      <c r="W26" s="3"/>
      <c r="X26" s="3"/>
    </row>
    <row r="27" spans="1:24" ht="82.5" customHeight="1" thickBot="1" x14ac:dyDescent="0.3">
      <c r="A27" s="119"/>
      <c r="B27" s="23" t="s">
        <v>155</v>
      </c>
      <c r="C27" s="249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1"/>
    </row>
    <row r="28" spans="1:24" ht="48" customHeight="1" thickBot="1" x14ac:dyDescent="0.3">
      <c r="A28" s="119" t="s">
        <v>100</v>
      </c>
      <c r="B28" s="28" t="s">
        <v>87</v>
      </c>
      <c r="C28" s="120" t="s">
        <v>66</v>
      </c>
      <c r="D28" s="84">
        <v>300</v>
      </c>
      <c r="E28" s="84">
        <v>0</v>
      </c>
      <c r="F28" s="84">
        <v>0</v>
      </c>
      <c r="G28" s="84">
        <v>0</v>
      </c>
      <c r="H28" s="84">
        <v>0</v>
      </c>
      <c r="I28" s="84">
        <v>300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28" t="s">
        <v>159</v>
      </c>
      <c r="P28" s="26">
        <v>0</v>
      </c>
      <c r="Q28" s="31">
        <v>0</v>
      </c>
      <c r="R28" s="86" t="s">
        <v>339</v>
      </c>
      <c r="S28" s="86"/>
    </row>
    <row r="29" spans="1:24" ht="65.25" customHeight="1" thickBot="1" x14ac:dyDescent="0.3">
      <c r="A29" s="119"/>
      <c r="B29" s="24" t="s">
        <v>155</v>
      </c>
      <c r="C29" s="249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1"/>
    </row>
    <row r="30" spans="1:24" ht="91.5" customHeight="1" thickBot="1" x14ac:dyDescent="0.3">
      <c r="A30" s="119" t="s">
        <v>271</v>
      </c>
      <c r="B30" s="25" t="s">
        <v>272</v>
      </c>
      <c r="C30" s="120" t="s">
        <v>66</v>
      </c>
      <c r="D30" s="84">
        <v>7006</v>
      </c>
      <c r="E30" s="84">
        <v>7006</v>
      </c>
      <c r="F30" s="84">
        <v>100</v>
      </c>
      <c r="G30" s="84">
        <v>6445.5</v>
      </c>
      <c r="H30" s="84">
        <v>6445.5</v>
      </c>
      <c r="I30" s="84">
        <v>560.5</v>
      </c>
      <c r="J30" s="84">
        <v>560.5</v>
      </c>
      <c r="K30" s="84">
        <v>0</v>
      </c>
      <c r="L30" s="84">
        <v>0</v>
      </c>
      <c r="M30" s="84">
        <v>0</v>
      </c>
      <c r="N30" s="84">
        <v>0</v>
      </c>
      <c r="O30" s="28" t="s">
        <v>290</v>
      </c>
      <c r="P30" s="26">
        <v>0</v>
      </c>
      <c r="Q30" s="31">
        <v>0</v>
      </c>
      <c r="R30" s="86" t="s">
        <v>345</v>
      </c>
      <c r="S30" s="86"/>
    </row>
    <row r="31" spans="1:24" ht="65.25" customHeight="1" thickBot="1" x14ac:dyDescent="0.3">
      <c r="A31" s="119"/>
      <c r="B31" s="24" t="s">
        <v>155</v>
      </c>
      <c r="C31" s="249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1"/>
    </row>
    <row r="32" spans="1:24" ht="77.25" customHeight="1" thickBot="1" x14ac:dyDescent="0.3">
      <c r="A32" s="119" t="s">
        <v>102</v>
      </c>
      <c r="B32" s="28" t="s">
        <v>101</v>
      </c>
      <c r="C32" s="120" t="s">
        <v>66</v>
      </c>
      <c r="D32" s="69">
        <v>60</v>
      </c>
      <c r="E32" s="69">
        <v>60</v>
      </c>
      <c r="F32" s="67">
        <v>100</v>
      </c>
      <c r="G32" s="69">
        <v>0</v>
      </c>
      <c r="H32" s="69">
        <v>0</v>
      </c>
      <c r="I32" s="69">
        <v>60</v>
      </c>
      <c r="J32" s="69">
        <v>60</v>
      </c>
      <c r="K32" s="69">
        <v>0</v>
      </c>
      <c r="L32" s="69">
        <v>0</v>
      </c>
      <c r="M32" s="69">
        <v>0</v>
      </c>
      <c r="N32" s="69">
        <v>0</v>
      </c>
      <c r="O32" s="27" t="s">
        <v>95</v>
      </c>
      <c r="P32" s="27" t="s">
        <v>95</v>
      </c>
      <c r="Q32" s="27" t="s">
        <v>95</v>
      </c>
      <c r="R32" s="121"/>
      <c r="S32" s="86"/>
    </row>
    <row r="33" spans="1:19" ht="58.5" customHeight="1" thickBot="1" x14ac:dyDescent="0.3">
      <c r="A33" s="119" t="s">
        <v>103</v>
      </c>
      <c r="B33" s="122" t="s">
        <v>104</v>
      </c>
      <c r="C33" s="27" t="s">
        <v>66</v>
      </c>
      <c r="D33" s="84">
        <v>60</v>
      </c>
      <c r="E33" s="84">
        <v>60</v>
      </c>
      <c r="F33" s="66">
        <v>100</v>
      </c>
      <c r="G33" s="84">
        <v>0</v>
      </c>
      <c r="H33" s="84">
        <v>0</v>
      </c>
      <c r="I33" s="84">
        <v>60</v>
      </c>
      <c r="J33" s="84">
        <v>60</v>
      </c>
      <c r="K33" s="84">
        <v>0</v>
      </c>
      <c r="L33" s="84">
        <v>0</v>
      </c>
      <c r="M33" s="84">
        <v>0</v>
      </c>
      <c r="N33" s="84">
        <v>0</v>
      </c>
      <c r="O33" s="28" t="s">
        <v>160</v>
      </c>
      <c r="P33" s="26">
        <v>6</v>
      </c>
      <c r="Q33" s="31">
        <v>6</v>
      </c>
      <c r="R33" s="82" t="s">
        <v>346</v>
      </c>
      <c r="S33" s="86"/>
    </row>
    <row r="34" spans="1:19" ht="80.25" customHeight="1" thickBot="1" x14ac:dyDescent="0.3">
      <c r="A34" s="123"/>
      <c r="B34" s="24" t="s">
        <v>155</v>
      </c>
      <c r="C34" s="280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2"/>
    </row>
    <row r="35" spans="1:19" s="63" customFormat="1" ht="46.5" customHeight="1" thickBot="1" x14ac:dyDescent="0.3">
      <c r="A35" s="124" t="s">
        <v>24</v>
      </c>
      <c r="B35" s="27" t="s">
        <v>22</v>
      </c>
      <c r="C35" s="27"/>
      <c r="D35" s="125">
        <f>SUM(D36+D39+D41+D43)</f>
        <v>120395.4</v>
      </c>
      <c r="E35" s="125">
        <f>SUM(E36+E39+E41+E43)</f>
        <v>62857.799999999996</v>
      </c>
      <c r="F35" s="125">
        <f>SUM(E35/D35)*100</f>
        <v>52.209469797018826</v>
      </c>
      <c r="G35" s="125">
        <f>SUM(G36+G39+G41+G43)</f>
        <v>0</v>
      </c>
      <c r="H35" s="125">
        <f>SUM(H36+H39+H41+H43)</f>
        <v>0</v>
      </c>
      <c r="I35" s="125">
        <f>SUM(I36+I39+I41+I43)</f>
        <v>120395.4</v>
      </c>
      <c r="J35" s="125">
        <f>SUM(J36+J39+J41+J43)</f>
        <v>62857.799999999996</v>
      </c>
      <c r="K35" s="126">
        <v>0</v>
      </c>
      <c r="L35" s="126">
        <v>0</v>
      </c>
      <c r="M35" s="126">
        <v>0</v>
      </c>
      <c r="N35" s="127">
        <v>0</v>
      </c>
      <c r="O35" s="27" t="s">
        <v>95</v>
      </c>
      <c r="P35" s="27" t="s">
        <v>95</v>
      </c>
      <c r="Q35" s="128" t="s">
        <v>95</v>
      </c>
      <c r="R35" s="129"/>
      <c r="S35" s="128"/>
    </row>
    <row r="36" spans="1:19" ht="90" customHeight="1" thickBot="1" x14ac:dyDescent="0.3">
      <c r="A36" s="293" t="s">
        <v>105</v>
      </c>
      <c r="B36" s="230" t="s">
        <v>23</v>
      </c>
      <c r="C36" s="230" t="s">
        <v>66</v>
      </c>
      <c r="D36" s="235">
        <v>118884.2</v>
      </c>
      <c r="E36" s="235">
        <v>62294.6</v>
      </c>
      <c r="F36" s="235">
        <v>53</v>
      </c>
      <c r="G36" s="235">
        <v>0</v>
      </c>
      <c r="H36" s="235">
        <v>0</v>
      </c>
      <c r="I36" s="235">
        <v>118884.2</v>
      </c>
      <c r="J36" s="235">
        <v>62294.6</v>
      </c>
      <c r="K36" s="235">
        <v>0</v>
      </c>
      <c r="L36" s="235">
        <v>0</v>
      </c>
      <c r="M36" s="235">
        <v>0</v>
      </c>
      <c r="N36" s="306">
        <v>0</v>
      </c>
      <c r="O36" s="28" t="s">
        <v>161</v>
      </c>
      <c r="P36" s="64">
        <v>225.4</v>
      </c>
      <c r="Q36" s="26">
        <v>279</v>
      </c>
      <c r="R36" s="230" t="s">
        <v>317</v>
      </c>
      <c r="S36" s="230"/>
    </row>
    <row r="37" spans="1:19" ht="75" customHeight="1" thickBot="1" x14ac:dyDescent="0.3">
      <c r="A37" s="294"/>
      <c r="B37" s="232"/>
      <c r="C37" s="232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307"/>
      <c r="O37" s="28" t="s">
        <v>162</v>
      </c>
      <c r="P37" s="26">
        <v>192</v>
      </c>
      <c r="Q37" s="26">
        <v>213</v>
      </c>
      <c r="R37" s="232"/>
      <c r="S37" s="232"/>
    </row>
    <row r="38" spans="1:19" ht="66" customHeight="1" thickBot="1" x14ac:dyDescent="0.3">
      <c r="A38" s="119"/>
      <c r="B38" s="23" t="s">
        <v>155</v>
      </c>
      <c r="C38" s="238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40"/>
    </row>
    <row r="39" spans="1:19" ht="66.75" customHeight="1" thickBot="1" x14ac:dyDescent="0.3">
      <c r="A39" s="119" t="s">
        <v>106</v>
      </c>
      <c r="B39" s="43" t="s">
        <v>25</v>
      </c>
      <c r="C39" s="27" t="s">
        <v>66</v>
      </c>
      <c r="D39" s="66">
        <v>100</v>
      </c>
      <c r="E39" s="66">
        <v>0</v>
      </c>
      <c r="F39" s="83">
        <v>0</v>
      </c>
      <c r="G39" s="66">
        <v>0</v>
      </c>
      <c r="H39" s="66">
        <v>0</v>
      </c>
      <c r="I39" s="66">
        <v>100</v>
      </c>
      <c r="J39" s="66">
        <v>0</v>
      </c>
      <c r="K39" s="66">
        <v>0</v>
      </c>
      <c r="L39" s="66">
        <v>0</v>
      </c>
      <c r="M39" s="66">
        <v>0</v>
      </c>
      <c r="N39" s="130">
        <v>0</v>
      </c>
      <c r="O39" s="28" t="s">
        <v>202</v>
      </c>
      <c r="P39" s="26">
        <v>300</v>
      </c>
      <c r="Q39" s="26">
        <v>0</v>
      </c>
      <c r="R39" s="28" t="s">
        <v>330</v>
      </c>
      <c r="S39" s="131"/>
    </row>
    <row r="40" spans="1:19" ht="78.75" customHeight="1" thickBot="1" x14ac:dyDescent="0.3">
      <c r="A40" s="119"/>
      <c r="B40" s="23" t="s">
        <v>155</v>
      </c>
      <c r="C40" s="249" t="s">
        <v>373</v>
      </c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1"/>
    </row>
    <row r="41" spans="1:19" ht="55.5" customHeight="1" thickBot="1" x14ac:dyDescent="0.3">
      <c r="A41" s="119" t="s">
        <v>107</v>
      </c>
      <c r="B41" s="43" t="s">
        <v>63</v>
      </c>
      <c r="C41" s="99" t="s">
        <v>66</v>
      </c>
      <c r="D41" s="83">
        <v>346</v>
      </c>
      <c r="E41" s="83">
        <v>0</v>
      </c>
      <c r="F41" s="83">
        <v>0</v>
      </c>
      <c r="G41" s="83">
        <v>0</v>
      </c>
      <c r="H41" s="83">
        <v>0</v>
      </c>
      <c r="I41" s="83">
        <v>346</v>
      </c>
      <c r="J41" s="83">
        <v>0</v>
      </c>
      <c r="K41" s="66">
        <v>0</v>
      </c>
      <c r="L41" s="66">
        <v>0</v>
      </c>
      <c r="M41" s="66">
        <v>0</v>
      </c>
      <c r="N41" s="130">
        <v>0</v>
      </c>
      <c r="O41" s="28" t="s">
        <v>206</v>
      </c>
      <c r="P41" s="26">
        <v>0</v>
      </c>
      <c r="Q41" s="26">
        <v>0</v>
      </c>
      <c r="R41" s="28" t="s">
        <v>332</v>
      </c>
      <c r="S41" s="131"/>
    </row>
    <row r="42" spans="1:19" ht="97.5" customHeight="1" thickBot="1" x14ac:dyDescent="0.3">
      <c r="A42" s="119"/>
      <c r="B42" s="23" t="s">
        <v>155</v>
      </c>
      <c r="C42" s="249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</row>
    <row r="43" spans="1:19" ht="48" customHeight="1" thickBot="1" x14ac:dyDescent="0.3">
      <c r="A43" s="119" t="s">
        <v>108</v>
      </c>
      <c r="B43" s="28" t="s">
        <v>88</v>
      </c>
      <c r="C43" s="28" t="s">
        <v>66</v>
      </c>
      <c r="D43" s="66">
        <v>1065.2</v>
      </c>
      <c r="E43" s="66">
        <v>563.20000000000005</v>
      </c>
      <c r="F43" s="83">
        <v>53</v>
      </c>
      <c r="G43" s="66">
        <v>0</v>
      </c>
      <c r="H43" s="66">
        <v>0</v>
      </c>
      <c r="I43" s="66">
        <v>1065.2</v>
      </c>
      <c r="J43" s="66">
        <v>563.20000000000005</v>
      </c>
      <c r="K43" s="66">
        <v>0</v>
      </c>
      <c r="L43" s="66">
        <v>0</v>
      </c>
      <c r="M43" s="66">
        <v>0</v>
      </c>
      <c r="N43" s="130">
        <v>0</v>
      </c>
      <c r="O43" s="28" t="s">
        <v>207</v>
      </c>
      <c r="P43" s="26">
        <v>1</v>
      </c>
      <c r="Q43" s="26">
        <v>1</v>
      </c>
      <c r="R43" s="28" t="s">
        <v>333</v>
      </c>
      <c r="S43" s="131"/>
    </row>
    <row r="44" spans="1:19" ht="81" customHeight="1" thickBot="1" x14ac:dyDescent="0.3">
      <c r="A44" s="119"/>
      <c r="B44" s="24" t="s">
        <v>155</v>
      </c>
      <c r="C44" s="238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40"/>
    </row>
    <row r="45" spans="1:19" ht="65.25" customHeight="1" thickBot="1" x14ac:dyDescent="0.3">
      <c r="A45" s="132" t="s">
        <v>208</v>
      </c>
      <c r="B45" s="28" t="s">
        <v>209</v>
      </c>
      <c r="C45" s="28" t="s">
        <v>66</v>
      </c>
      <c r="D45" s="67">
        <f>SUM(D46+D47)</f>
        <v>930</v>
      </c>
      <c r="E45" s="67">
        <f>SUM(E46+E47)</f>
        <v>430</v>
      </c>
      <c r="F45" s="67">
        <v>47</v>
      </c>
      <c r="G45" s="67">
        <f t="shared" ref="G45:N45" si="1">SUM(G46+G47)</f>
        <v>0</v>
      </c>
      <c r="H45" s="67">
        <f t="shared" si="1"/>
        <v>0</v>
      </c>
      <c r="I45" s="67">
        <f t="shared" si="1"/>
        <v>930</v>
      </c>
      <c r="J45" s="67">
        <f t="shared" si="1"/>
        <v>430</v>
      </c>
      <c r="K45" s="67">
        <f t="shared" si="1"/>
        <v>0</v>
      </c>
      <c r="L45" s="67">
        <f t="shared" si="1"/>
        <v>0</v>
      </c>
      <c r="M45" s="67">
        <f t="shared" si="1"/>
        <v>0</v>
      </c>
      <c r="N45" s="67">
        <f t="shared" si="1"/>
        <v>0</v>
      </c>
      <c r="O45" s="133" t="s">
        <v>95</v>
      </c>
      <c r="P45" s="28" t="s">
        <v>95</v>
      </c>
      <c r="Q45" s="133" t="s">
        <v>95</v>
      </c>
      <c r="R45" s="28"/>
      <c r="S45" s="39"/>
    </row>
    <row r="46" spans="1:19" ht="66.75" customHeight="1" thickBot="1" x14ac:dyDescent="0.3">
      <c r="A46" s="132" t="s">
        <v>218</v>
      </c>
      <c r="B46" s="28" t="s">
        <v>219</v>
      </c>
      <c r="C46" s="28" t="s">
        <v>66</v>
      </c>
      <c r="D46" s="66">
        <v>500</v>
      </c>
      <c r="E46" s="134">
        <v>0</v>
      </c>
      <c r="F46" s="66">
        <v>0</v>
      </c>
      <c r="G46" s="134">
        <v>0</v>
      </c>
      <c r="H46" s="66">
        <v>0</v>
      </c>
      <c r="I46" s="134">
        <v>500</v>
      </c>
      <c r="J46" s="66">
        <v>0</v>
      </c>
      <c r="K46" s="134">
        <v>0</v>
      </c>
      <c r="L46" s="66">
        <v>0</v>
      </c>
      <c r="M46" s="134">
        <v>0</v>
      </c>
      <c r="N46" s="66">
        <v>0</v>
      </c>
      <c r="O46" s="133" t="s">
        <v>302</v>
      </c>
      <c r="P46" s="31">
        <v>0</v>
      </c>
      <c r="Q46" s="31">
        <v>0</v>
      </c>
      <c r="R46" s="28" t="s">
        <v>348</v>
      </c>
      <c r="S46" s="39"/>
    </row>
    <row r="47" spans="1:19" ht="50.25" customHeight="1" thickBot="1" x14ac:dyDescent="0.3">
      <c r="A47" s="132" t="s">
        <v>211</v>
      </c>
      <c r="B47" s="28" t="s">
        <v>210</v>
      </c>
      <c r="C47" s="28" t="s">
        <v>66</v>
      </c>
      <c r="D47" s="66">
        <v>430</v>
      </c>
      <c r="E47" s="134">
        <v>430</v>
      </c>
      <c r="F47" s="66">
        <v>100</v>
      </c>
      <c r="G47" s="134">
        <v>0</v>
      </c>
      <c r="H47" s="66">
        <v>0</v>
      </c>
      <c r="I47" s="134">
        <v>430</v>
      </c>
      <c r="J47" s="66">
        <v>430</v>
      </c>
      <c r="K47" s="134">
        <v>0</v>
      </c>
      <c r="L47" s="66">
        <v>0</v>
      </c>
      <c r="M47" s="134">
        <v>0</v>
      </c>
      <c r="N47" s="66">
        <v>0</v>
      </c>
      <c r="O47" s="133" t="s">
        <v>220</v>
      </c>
      <c r="P47" s="31">
        <v>2</v>
      </c>
      <c r="Q47" s="31">
        <v>3</v>
      </c>
      <c r="R47" s="28" t="s">
        <v>347</v>
      </c>
      <c r="S47" s="39"/>
    </row>
    <row r="48" spans="1:19" ht="80.25" customHeight="1" thickBot="1" x14ac:dyDescent="0.3">
      <c r="A48" s="135"/>
      <c r="B48" s="29" t="s">
        <v>155</v>
      </c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4"/>
    </row>
    <row r="49" spans="1:21" ht="60" customHeight="1" thickBot="1" x14ac:dyDescent="0.3">
      <c r="A49" s="119" t="s">
        <v>221</v>
      </c>
      <c r="B49" s="136" t="s">
        <v>110</v>
      </c>
      <c r="C49" s="28" t="s">
        <v>66</v>
      </c>
      <c r="D49" s="67">
        <f>SUM(D50+D53+D55)</f>
        <v>1300</v>
      </c>
      <c r="E49" s="67">
        <f>SUM(E50+E53+E55)</f>
        <v>283</v>
      </c>
      <c r="F49" s="67">
        <f>SUM(E49/D49)*100</f>
        <v>21.76923076923077</v>
      </c>
      <c r="G49" s="67">
        <v>0</v>
      </c>
      <c r="H49" s="67">
        <v>0</v>
      </c>
      <c r="I49" s="67">
        <f>SUM(I50+I53+I55)</f>
        <v>1300</v>
      </c>
      <c r="J49" s="67">
        <f>SUM(J50+J53+J55)</f>
        <v>283</v>
      </c>
      <c r="K49" s="67">
        <v>0</v>
      </c>
      <c r="L49" s="67">
        <v>0</v>
      </c>
      <c r="M49" s="67">
        <v>0</v>
      </c>
      <c r="N49" s="67">
        <v>0</v>
      </c>
      <c r="O49" s="27" t="s">
        <v>95</v>
      </c>
      <c r="P49" s="27" t="s">
        <v>95</v>
      </c>
      <c r="Q49" s="27" t="s">
        <v>95</v>
      </c>
      <c r="R49" s="30"/>
      <c r="S49" s="131"/>
    </row>
    <row r="50" spans="1:21" ht="33.75" customHeight="1" thickBot="1" x14ac:dyDescent="0.3">
      <c r="A50" s="293" t="s">
        <v>112</v>
      </c>
      <c r="B50" s="230" t="s">
        <v>111</v>
      </c>
      <c r="C50" s="230" t="s">
        <v>66</v>
      </c>
      <c r="D50" s="235">
        <v>500</v>
      </c>
      <c r="E50" s="235">
        <v>283</v>
      </c>
      <c r="F50" s="235">
        <v>57</v>
      </c>
      <c r="G50" s="235">
        <v>0</v>
      </c>
      <c r="H50" s="235">
        <v>0</v>
      </c>
      <c r="I50" s="235">
        <v>500</v>
      </c>
      <c r="J50" s="235">
        <v>283</v>
      </c>
      <c r="K50" s="235">
        <v>0</v>
      </c>
      <c r="L50" s="235">
        <v>0</v>
      </c>
      <c r="M50" s="235">
        <v>0</v>
      </c>
      <c r="N50" s="235">
        <v>0</v>
      </c>
      <c r="O50" s="28" t="s">
        <v>222</v>
      </c>
      <c r="P50" s="26">
        <v>18</v>
      </c>
      <c r="Q50" s="26">
        <v>19</v>
      </c>
      <c r="R50" s="230"/>
      <c r="S50" s="131"/>
    </row>
    <row r="51" spans="1:21" ht="49.5" customHeight="1" thickBot="1" x14ac:dyDescent="0.3">
      <c r="A51" s="294"/>
      <c r="B51" s="232"/>
      <c r="C51" s="232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8" t="s">
        <v>223</v>
      </c>
      <c r="P51" s="36">
        <v>41.8</v>
      </c>
      <c r="Q51" s="26">
        <v>49</v>
      </c>
      <c r="R51" s="232"/>
      <c r="S51" s="131"/>
    </row>
    <row r="52" spans="1:21" ht="91.5" customHeight="1" thickBot="1" x14ac:dyDescent="0.3">
      <c r="A52" s="119"/>
      <c r="B52" s="24" t="s">
        <v>155</v>
      </c>
      <c r="C52" s="312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4"/>
    </row>
    <row r="53" spans="1:21" ht="91.5" customHeight="1" thickBot="1" x14ac:dyDescent="0.3">
      <c r="A53" s="123" t="s">
        <v>185</v>
      </c>
      <c r="B53" s="123" t="s">
        <v>186</v>
      </c>
      <c r="C53" s="85" t="s">
        <v>66</v>
      </c>
      <c r="D53" s="137">
        <v>500</v>
      </c>
      <c r="E53" s="137">
        <v>0</v>
      </c>
      <c r="F53" s="137">
        <v>0</v>
      </c>
      <c r="G53" s="138">
        <v>0</v>
      </c>
      <c r="H53" s="137">
        <v>0</v>
      </c>
      <c r="I53" s="139">
        <v>500</v>
      </c>
      <c r="J53" s="137">
        <v>0</v>
      </c>
      <c r="K53" s="139">
        <v>0</v>
      </c>
      <c r="L53" s="137">
        <v>0</v>
      </c>
      <c r="M53" s="140">
        <v>0</v>
      </c>
      <c r="N53" s="139">
        <v>0</v>
      </c>
      <c r="O53" s="123" t="s">
        <v>303</v>
      </c>
      <c r="P53" s="141">
        <v>0</v>
      </c>
      <c r="Q53" s="142">
        <v>0</v>
      </c>
      <c r="R53" s="28" t="s">
        <v>331</v>
      </c>
      <c r="S53" s="143"/>
    </row>
    <row r="54" spans="1:21" ht="80.25" customHeight="1" thickBot="1" x14ac:dyDescent="0.3">
      <c r="A54" s="119"/>
      <c r="B54" s="25" t="s">
        <v>155</v>
      </c>
      <c r="C54" s="227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9"/>
    </row>
    <row r="55" spans="1:21" ht="127.5" customHeight="1" thickBot="1" x14ac:dyDescent="0.3">
      <c r="A55" s="119" t="s">
        <v>273</v>
      </c>
      <c r="B55" s="72" t="s">
        <v>274</v>
      </c>
      <c r="C55" s="85" t="s">
        <v>66</v>
      </c>
      <c r="D55" s="137">
        <v>300</v>
      </c>
      <c r="E55" s="137">
        <v>0</v>
      </c>
      <c r="F55" s="137">
        <v>0</v>
      </c>
      <c r="G55" s="138">
        <v>0</v>
      </c>
      <c r="H55" s="137">
        <v>0</v>
      </c>
      <c r="I55" s="139">
        <v>300</v>
      </c>
      <c r="J55" s="137">
        <v>0</v>
      </c>
      <c r="K55" s="139">
        <v>0</v>
      </c>
      <c r="L55" s="137">
        <v>0</v>
      </c>
      <c r="M55" s="140">
        <v>0</v>
      </c>
      <c r="N55" s="139">
        <v>0</v>
      </c>
      <c r="O55" s="123" t="s">
        <v>289</v>
      </c>
      <c r="P55" s="141">
        <v>0</v>
      </c>
      <c r="Q55" s="142">
        <v>0</v>
      </c>
      <c r="R55" s="28" t="s">
        <v>334</v>
      </c>
      <c r="S55" s="143"/>
    </row>
    <row r="56" spans="1:21" ht="80.25" customHeight="1" thickBot="1" x14ac:dyDescent="0.3">
      <c r="A56" s="119"/>
      <c r="B56" s="25" t="s">
        <v>155</v>
      </c>
      <c r="C56" s="227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9"/>
    </row>
    <row r="57" spans="1:21" ht="60.75" customHeight="1" thickBot="1" x14ac:dyDescent="0.3">
      <c r="A57" s="119" t="s">
        <v>27</v>
      </c>
      <c r="B57" s="43" t="s">
        <v>26</v>
      </c>
      <c r="C57" s="27"/>
      <c r="D57" s="67">
        <f>SUM(D58+D63)</f>
        <v>51773.1</v>
      </c>
      <c r="E57" s="67">
        <f>SUM(E58+E63)</f>
        <v>21605.62</v>
      </c>
      <c r="F57" s="67">
        <f>SUM(E57/D57)*100</f>
        <v>41.731362425661203</v>
      </c>
      <c r="G57" s="67">
        <f t="shared" ref="G57:N57" si="2">SUM(G58+G63)</f>
        <v>0</v>
      </c>
      <c r="H57" s="67">
        <f t="shared" si="2"/>
        <v>0</v>
      </c>
      <c r="I57" s="67">
        <f t="shared" si="2"/>
        <v>51773.1</v>
      </c>
      <c r="J57" s="67">
        <f t="shared" si="2"/>
        <v>21605.62</v>
      </c>
      <c r="K57" s="67">
        <f t="shared" si="2"/>
        <v>0</v>
      </c>
      <c r="L57" s="67">
        <f t="shared" si="2"/>
        <v>0</v>
      </c>
      <c r="M57" s="67">
        <f t="shared" si="2"/>
        <v>0</v>
      </c>
      <c r="N57" s="67">
        <f t="shared" si="2"/>
        <v>0</v>
      </c>
      <c r="O57" s="27" t="s">
        <v>95</v>
      </c>
      <c r="P57" s="27" t="s">
        <v>95</v>
      </c>
      <c r="Q57" s="27" t="s">
        <v>95</v>
      </c>
      <c r="R57" s="30"/>
      <c r="S57" s="131"/>
    </row>
    <row r="58" spans="1:21" ht="48" customHeight="1" thickBot="1" x14ac:dyDescent="0.3">
      <c r="A58" s="293" t="s">
        <v>113</v>
      </c>
      <c r="B58" s="230" t="s">
        <v>28</v>
      </c>
      <c r="C58" s="230" t="s">
        <v>275</v>
      </c>
      <c r="D58" s="235">
        <v>41398.6</v>
      </c>
      <c r="E58" s="235">
        <v>15983.82</v>
      </c>
      <c r="F58" s="235">
        <v>39</v>
      </c>
      <c r="G58" s="235">
        <v>0</v>
      </c>
      <c r="H58" s="235">
        <v>0</v>
      </c>
      <c r="I58" s="235">
        <v>41398.6</v>
      </c>
      <c r="J58" s="235">
        <v>15983.82</v>
      </c>
      <c r="K58" s="235">
        <v>0</v>
      </c>
      <c r="L58" s="235">
        <v>0</v>
      </c>
      <c r="M58" s="235">
        <v>0</v>
      </c>
      <c r="N58" s="235">
        <v>0</v>
      </c>
      <c r="O58" s="28" t="s">
        <v>184</v>
      </c>
      <c r="P58" s="31">
        <v>2200</v>
      </c>
      <c r="Q58" s="144">
        <v>8101</v>
      </c>
      <c r="R58" s="230" t="s">
        <v>335</v>
      </c>
      <c r="S58" s="290"/>
    </row>
    <row r="59" spans="1:21" ht="47.25" customHeight="1" thickBot="1" x14ac:dyDescent="0.3">
      <c r="A59" s="294"/>
      <c r="B59" s="232"/>
      <c r="C59" s="232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8" t="s">
        <v>163</v>
      </c>
      <c r="P59" s="70">
        <v>7.9</v>
      </c>
      <c r="Q59" s="31">
        <v>9.4</v>
      </c>
      <c r="R59" s="232"/>
      <c r="S59" s="292"/>
      <c r="U59" s="14"/>
    </row>
    <row r="60" spans="1:21" ht="83.25" customHeight="1" thickBot="1" x14ac:dyDescent="0.3">
      <c r="A60" s="145"/>
      <c r="B60" s="24" t="s">
        <v>155</v>
      </c>
      <c r="C60" s="238" t="s">
        <v>329</v>
      </c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40"/>
      <c r="U60" s="14"/>
    </row>
    <row r="61" spans="1:21" ht="83.25" customHeight="1" thickBot="1" x14ac:dyDescent="0.3">
      <c r="A61" s="146" t="s">
        <v>304</v>
      </c>
      <c r="B61" s="71" t="s">
        <v>305</v>
      </c>
      <c r="C61" s="147" t="s">
        <v>306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7" t="s">
        <v>307</v>
      </c>
      <c r="P61" s="149">
        <v>0</v>
      </c>
      <c r="Q61" s="149">
        <v>0</v>
      </c>
      <c r="R61" s="150"/>
      <c r="S61" s="151"/>
      <c r="U61" s="14"/>
    </row>
    <row r="62" spans="1:21" ht="83.25" customHeight="1" thickBot="1" x14ac:dyDescent="0.3">
      <c r="A62" s="146"/>
      <c r="B62" s="22" t="s">
        <v>155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1"/>
      <c r="U62" s="14"/>
    </row>
    <row r="63" spans="1:21" ht="91.5" customHeight="1" thickBot="1" x14ac:dyDescent="0.3">
      <c r="A63" s="135" t="s">
        <v>114</v>
      </c>
      <c r="B63" s="99" t="s">
        <v>70</v>
      </c>
      <c r="C63" s="43" t="s">
        <v>276</v>
      </c>
      <c r="D63" s="84">
        <v>10374.5</v>
      </c>
      <c r="E63" s="84">
        <v>5621.8</v>
      </c>
      <c r="F63" s="84">
        <f>SUM(E63/D63)*100</f>
        <v>54.188635596896241</v>
      </c>
      <c r="G63" s="84">
        <v>0</v>
      </c>
      <c r="H63" s="84">
        <v>0</v>
      </c>
      <c r="I63" s="84">
        <v>10374.5</v>
      </c>
      <c r="J63" s="84">
        <v>5621.8</v>
      </c>
      <c r="K63" s="84">
        <v>0</v>
      </c>
      <c r="L63" s="84">
        <v>0</v>
      </c>
      <c r="M63" s="84">
        <v>0</v>
      </c>
      <c r="N63" s="84">
        <v>0</v>
      </c>
      <c r="O63" s="86" t="s">
        <v>164</v>
      </c>
      <c r="P63" s="79">
        <v>6</v>
      </c>
      <c r="Q63" s="79">
        <v>6</v>
      </c>
      <c r="R63" s="86" t="s">
        <v>336</v>
      </c>
      <c r="S63" s="82"/>
    </row>
    <row r="64" spans="1:21" ht="81.75" customHeight="1" thickBot="1" x14ac:dyDescent="0.3">
      <c r="A64" s="132"/>
      <c r="B64" s="32" t="s">
        <v>155</v>
      </c>
      <c r="C64" s="255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7"/>
    </row>
    <row r="65" spans="1:21" ht="21.75" customHeight="1" thickBot="1" x14ac:dyDescent="0.3">
      <c r="A65" s="304" t="s">
        <v>13</v>
      </c>
      <c r="B65" s="305"/>
      <c r="C65" s="152"/>
      <c r="D65" s="68">
        <f>SUM(D9+D19+D32+D35+D45+D49+D57)</f>
        <v>392391</v>
      </c>
      <c r="E65" s="68">
        <f>SUM(E9+E19+E32+E35+E45+E49+E57)</f>
        <v>194105.08</v>
      </c>
      <c r="F65" s="67">
        <f>SUM(E65/D65)*100</f>
        <v>49.467260971836765</v>
      </c>
      <c r="G65" s="68">
        <f>SUM(G9+G19+G32+G35+G45+G49+G57)</f>
        <v>6978.5</v>
      </c>
      <c r="H65" s="68">
        <f>SUM(H9+H19+H32+H35+H45+H49+H57)</f>
        <v>6722.43</v>
      </c>
      <c r="I65" s="68">
        <f>SUM(I9+I19+I32+I35+I45+I49+I57)</f>
        <v>385412.5</v>
      </c>
      <c r="J65" s="68">
        <f>SUM(J9+J19+J32+J35+J45+J49+J57)</f>
        <v>187382.65</v>
      </c>
      <c r="K65" s="68">
        <f>SUM(K9+K19+K32+K35+K49+K57)</f>
        <v>0</v>
      </c>
      <c r="L65" s="68">
        <f>SUM(L9+L19+L32+L35+L49+L57)</f>
        <v>0</v>
      </c>
      <c r="M65" s="68">
        <f>SUM(M9+M19+M32+M35+M49+M57)</f>
        <v>0</v>
      </c>
      <c r="N65" s="68">
        <f>SUM(N9+N19+N32+N35+N49+N57)</f>
        <v>0</v>
      </c>
      <c r="O65" s="37"/>
      <c r="P65" s="37"/>
      <c r="Q65" s="28"/>
      <c r="R65" s="33"/>
      <c r="S65" s="153"/>
    </row>
    <row r="66" spans="1:21" ht="38.25" customHeight="1" thickBot="1" x14ac:dyDescent="0.3">
      <c r="A66" s="154"/>
      <c r="B66" s="155" t="s">
        <v>29</v>
      </c>
      <c r="C66" s="154"/>
      <c r="D66" s="156"/>
      <c r="E66" s="154"/>
      <c r="F66" s="156"/>
      <c r="G66" s="154"/>
      <c r="H66" s="156"/>
      <c r="I66" s="154"/>
      <c r="J66" s="156"/>
      <c r="K66" s="154"/>
      <c r="L66" s="156"/>
      <c r="M66" s="154"/>
      <c r="N66" s="156"/>
      <c r="O66" s="157"/>
      <c r="P66" s="156"/>
      <c r="Q66" s="154"/>
      <c r="R66" s="156"/>
      <c r="S66" s="154"/>
    </row>
    <row r="67" spans="1:21" ht="15" customHeight="1" x14ac:dyDescent="0.25">
      <c r="A67" s="230" t="s">
        <v>14</v>
      </c>
      <c r="B67" s="230" t="s">
        <v>30</v>
      </c>
      <c r="C67" s="244"/>
      <c r="D67" s="308">
        <f>SUM(D70+D74+D77)</f>
        <v>320380.10000000003</v>
      </c>
      <c r="E67" s="308">
        <f>SUM(E70+E74+E77)</f>
        <v>161025</v>
      </c>
      <c r="F67" s="308">
        <v>51</v>
      </c>
      <c r="G67" s="308">
        <f t="shared" ref="G67:N67" si="3">SUM(G70+G74+G77)</f>
        <v>0</v>
      </c>
      <c r="H67" s="308">
        <f t="shared" si="3"/>
        <v>0</v>
      </c>
      <c r="I67" s="308">
        <f t="shared" si="3"/>
        <v>320380.10000000003</v>
      </c>
      <c r="J67" s="308">
        <f t="shared" si="3"/>
        <v>161025</v>
      </c>
      <c r="K67" s="308">
        <f t="shared" si="3"/>
        <v>0</v>
      </c>
      <c r="L67" s="308">
        <f t="shared" si="3"/>
        <v>0</v>
      </c>
      <c r="M67" s="308">
        <f t="shared" si="3"/>
        <v>0</v>
      </c>
      <c r="N67" s="308">
        <f t="shared" si="3"/>
        <v>0</v>
      </c>
      <c r="O67" s="244" t="s">
        <v>95</v>
      </c>
      <c r="P67" s="244" t="s">
        <v>95</v>
      </c>
      <c r="Q67" s="244" t="s">
        <v>95</v>
      </c>
      <c r="R67" s="288"/>
      <c r="S67" s="290"/>
    </row>
    <row r="68" spans="1:21" ht="52.5" customHeight="1" thickBot="1" x14ac:dyDescent="0.3">
      <c r="A68" s="232"/>
      <c r="B68" s="232"/>
      <c r="C68" s="246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246"/>
      <c r="P68" s="246"/>
      <c r="Q68" s="246"/>
      <c r="R68" s="289"/>
      <c r="S68" s="292"/>
    </row>
    <row r="69" spans="1:21" ht="16.5" customHeight="1" thickBot="1" x14ac:dyDescent="0.3">
      <c r="A69" s="81"/>
      <c r="B69" s="37" t="s">
        <v>11</v>
      </c>
      <c r="C69" s="43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40"/>
      <c r="P69" s="40"/>
      <c r="Q69" s="40"/>
      <c r="R69" s="64"/>
      <c r="S69" s="40"/>
    </row>
    <row r="70" spans="1:21" ht="60.75" customHeight="1" thickBot="1" x14ac:dyDescent="0.3">
      <c r="A70" s="230" t="s">
        <v>115</v>
      </c>
      <c r="B70" s="230" t="s">
        <v>31</v>
      </c>
      <c r="C70" s="230" t="s">
        <v>66</v>
      </c>
      <c r="D70" s="235">
        <v>316331.7</v>
      </c>
      <c r="E70" s="235">
        <v>157006.6</v>
      </c>
      <c r="F70" s="235">
        <v>50</v>
      </c>
      <c r="G70" s="235">
        <v>0</v>
      </c>
      <c r="H70" s="235">
        <v>0</v>
      </c>
      <c r="I70" s="235">
        <v>316331.7</v>
      </c>
      <c r="J70" s="235">
        <v>157006.6</v>
      </c>
      <c r="K70" s="235">
        <v>0</v>
      </c>
      <c r="L70" s="235">
        <v>0</v>
      </c>
      <c r="M70" s="235">
        <v>0</v>
      </c>
      <c r="N70" s="235">
        <v>0</v>
      </c>
      <c r="O70" s="230" t="s">
        <v>165</v>
      </c>
      <c r="P70" s="310">
        <v>127.5</v>
      </c>
      <c r="Q70" s="310">
        <v>137.80000000000001</v>
      </c>
      <c r="R70" s="290" t="s">
        <v>318</v>
      </c>
      <c r="S70" s="230"/>
      <c r="U70" s="14"/>
    </row>
    <row r="71" spans="1:21" ht="1.5" hidden="1" customHeight="1" thickBot="1" x14ac:dyDescent="0.3">
      <c r="A71" s="231"/>
      <c r="B71" s="231"/>
      <c r="C71" s="231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2"/>
      <c r="P71" s="311"/>
      <c r="Q71" s="311"/>
      <c r="R71" s="291"/>
      <c r="S71" s="231"/>
    </row>
    <row r="72" spans="1:21" ht="63" customHeight="1" thickBot="1" x14ac:dyDescent="0.3">
      <c r="A72" s="232"/>
      <c r="B72" s="232"/>
      <c r="C72" s="232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159" t="s">
        <v>182</v>
      </c>
      <c r="P72" s="34">
        <v>838</v>
      </c>
      <c r="Q72" s="34">
        <v>901</v>
      </c>
      <c r="R72" s="292"/>
      <c r="S72" s="232"/>
    </row>
    <row r="73" spans="1:21" ht="93" customHeight="1" thickBot="1" x14ac:dyDescent="0.3">
      <c r="A73" s="87"/>
      <c r="B73" s="32" t="s">
        <v>155</v>
      </c>
      <c r="C73" s="238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40"/>
    </row>
    <row r="74" spans="1:21" ht="46.5" customHeight="1" thickBot="1" x14ac:dyDescent="0.3">
      <c r="A74" s="230" t="s">
        <v>116</v>
      </c>
      <c r="B74" s="244" t="s">
        <v>117</v>
      </c>
      <c r="C74" s="244" t="s">
        <v>66</v>
      </c>
      <c r="D74" s="235">
        <v>2301.4</v>
      </c>
      <c r="E74" s="235">
        <v>2301.4</v>
      </c>
      <c r="F74" s="235">
        <v>100</v>
      </c>
      <c r="G74" s="235">
        <v>0</v>
      </c>
      <c r="H74" s="235">
        <v>0</v>
      </c>
      <c r="I74" s="235">
        <v>2301.4</v>
      </c>
      <c r="J74" s="235">
        <v>2301.4</v>
      </c>
      <c r="K74" s="235">
        <v>0</v>
      </c>
      <c r="L74" s="235">
        <v>0</v>
      </c>
      <c r="M74" s="235">
        <v>0</v>
      </c>
      <c r="N74" s="235">
        <v>0</v>
      </c>
      <c r="O74" s="85" t="s">
        <v>224</v>
      </c>
      <c r="P74" s="80">
        <v>4</v>
      </c>
      <c r="Q74" s="80">
        <v>5</v>
      </c>
      <c r="R74" s="290" t="s">
        <v>337</v>
      </c>
      <c r="S74" s="85"/>
    </row>
    <row r="75" spans="1:21" ht="34.5" customHeight="1" thickBot="1" x14ac:dyDescent="0.3">
      <c r="A75" s="232"/>
      <c r="B75" s="246"/>
      <c r="C75" s="24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8" t="s">
        <v>166</v>
      </c>
      <c r="P75" s="26">
        <v>4400</v>
      </c>
      <c r="Q75" s="26">
        <v>6400</v>
      </c>
      <c r="R75" s="292"/>
      <c r="S75" s="28"/>
    </row>
    <row r="76" spans="1:21" ht="82.5" customHeight="1" thickBot="1" x14ac:dyDescent="0.3">
      <c r="A76" s="86"/>
      <c r="B76" s="32" t="s">
        <v>155</v>
      </c>
      <c r="C76" s="249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1"/>
    </row>
    <row r="77" spans="1:21" ht="55.5" customHeight="1" thickBot="1" x14ac:dyDescent="0.3">
      <c r="A77" s="86" t="s">
        <v>225</v>
      </c>
      <c r="B77" s="27" t="s">
        <v>226</v>
      </c>
      <c r="C77" s="160" t="s">
        <v>66</v>
      </c>
      <c r="D77" s="111">
        <v>1747</v>
      </c>
      <c r="E77" s="112">
        <v>1717</v>
      </c>
      <c r="F77" s="126">
        <v>98</v>
      </c>
      <c r="G77" s="112">
        <v>0</v>
      </c>
      <c r="H77" s="126">
        <v>0</v>
      </c>
      <c r="I77" s="112">
        <v>1747</v>
      </c>
      <c r="J77" s="126">
        <v>1717</v>
      </c>
      <c r="K77" s="112">
        <v>0</v>
      </c>
      <c r="L77" s="126">
        <v>0</v>
      </c>
      <c r="M77" s="112">
        <v>0</v>
      </c>
      <c r="N77" s="126">
        <v>0</v>
      </c>
      <c r="O77" s="113" t="s">
        <v>227</v>
      </c>
      <c r="P77" s="26">
        <v>3000</v>
      </c>
      <c r="Q77" s="26">
        <v>10200</v>
      </c>
      <c r="R77" s="77" t="s">
        <v>338</v>
      </c>
      <c r="S77" s="161"/>
    </row>
    <row r="78" spans="1:21" ht="82.5" customHeight="1" thickBot="1" x14ac:dyDescent="0.3">
      <c r="A78" s="86"/>
      <c r="B78" s="32" t="s">
        <v>155</v>
      </c>
      <c r="C78" s="249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1"/>
    </row>
    <row r="79" spans="1:21" ht="72" customHeight="1" thickBot="1" x14ac:dyDescent="0.3">
      <c r="A79" s="86" t="s">
        <v>189</v>
      </c>
      <c r="B79" s="27" t="s">
        <v>188</v>
      </c>
      <c r="C79" s="27" t="s">
        <v>66</v>
      </c>
      <c r="D79" s="162">
        <v>70</v>
      </c>
      <c r="E79" s="162">
        <v>70</v>
      </c>
      <c r="F79" s="67">
        <f>SUM(E79/D79)*100</f>
        <v>100</v>
      </c>
      <c r="G79" s="162">
        <v>0</v>
      </c>
      <c r="H79" s="162">
        <v>0</v>
      </c>
      <c r="I79" s="162">
        <v>70</v>
      </c>
      <c r="J79" s="162">
        <v>70</v>
      </c>
      <c r="K79" s="162">
        <v>0</v>
      </c>
      <c r="L79" s="162">
        <v>0</v>
      </c>
      <c r="M79" s="162">
        <v>0</v>
      </c>
      <c r="N79" s="162">
        <v>0</v>
      </c>
      <c r="O79" s="163" t="s">
        <v>95</v>
      </c>
      <c r="P79" s="163" t="s">
        <v>95</v>
      </c>
      <c r="Q79" s="163" t="s">
        <v>95</v>
      </c>
      <c r="R79" s="164"/>
      <c r="S79" s="163"/>
    </row>
    <row r="80" spans="1:21" ht="52.5" customHeight="1" thickBot="1" x14ac:dyDescent="0.3">
      <c r="A80" s="86" t="s">
        <v>191</v>
      </c>
      <c r="B80" s="27" t="s">
        <v>190</v>
      </c>
      <c r="C80" s="165" t="s">
        <v>66</v>
      </c>
      <c r="D80" s="83">
        <v>70</v>
      </c>
      <c r="E80" s="83">
        <v>70</v>
      </c>
      <c r="F80" s="66">
        <f>SUM(E80/D80)*100</f>
        <v>100</v>
      </c>
      <c r="G80" s="83">
        <v>0</v>
      </c>
      <c r="H80" s="83">
        <v>0</v>
      </c>
      <c r="I80" s="83">
        <v>70</v>
      </c>
      <c r="J80" s="83">
        <v>70</v>
      </c>
      <c r="K80" s="83">
        <v>0</v>
      </c>
      <c r="L80" s="83">
        <v>0</v>
      </c>
      <c r="M80" s="83">
        <v>0</v>
      </c>
      <c r="N80" s="83">
        <v>0</v>
      </c>
      <c r="O80" s="85" t="s">
        <v>308</v>
      </c>
      <c r="P80" s="80">
        <v>2</v>
      </c>
      <c r="Q80" s="80">
        <v>2</v>
      </c>
      <c r="R80" s="77" t="s">
        <v>340</v>
      </c>
      <c r="S80" s="163"/>
    </row>
    <row r="81" spans="1:20" ht="78.75" customHeight="1" thickBot="1" x14ac:dyDescent="0.3">
      <c r="A81" s="86"/>
      <c r="B81" s="32" t="s">
        <v>155</v>
      </c>
      <c r="C81" s="249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1"/>
    </row>
    <row r="82" spans="1:20" ht="49.5" customHeight="1" thickBot="1" x14ac:dyDescent="0.3">
      <c r="A82" s="86" t="s">
        <v>33</v>
      </c>
      <c r="B82" s="27" t="s">
        <v>32</v>
      </c>
      <c r="C82" s="166"/>
      <c r="D82" s="162">
        <v>480</v>
      </c>
      <c r="E82" s="162">
        <v>0</v>
      </c>
      <c r="F82" s="67">
        <v>0</v>
      </c>
      <c r="G82" s="162">
        <v>0</v>
      </c>
      <c r="H82" s="162">
        <v>0</v>
      </c>
      <c r="I82" s="162">
        <v>480</v>
      </c>
      <c r="J82" s="162">
        <v>0</v>
      </c>
      <c r="K82" s="162">
        <v>0</v>
      </c>
      <c r="L82" s="162">
        <v>0</v>
      </c>
      <c r="M82" s="162">
        <v>0</v>
      </c>
      <c r="N82" s="162">
        <v>0</v>
      </c>
      <c r="O82" s="167"/>
      <c r="P82" s="167"/>
      <c r="Q82" s="167"/>
      <c r="R82" s="164"/>
      <c r="S82" s="163"/>
    </row>
    <row r="83" spans="1:20" ht="49.5" customHeight="1" thickBot="1" x14ac:dyDescent="0.3">
      <c r="A83" s="86" t="s">
        <v>118</v>
      </c>
      <c r="B83" s="43" t="s">
        <v>34</v>
      </c>
      <c r="C83" s="166" t="s">
        <v>66</v>
      </c>
      <c r="D83" s="83">
        <v>0</v>
      </c>
      <c r="E83" s="83">
        <v>0</v>
      </c>
      <c r="F83" s="66">
        <v>0</v>
      </c>
      <c r="G83" s="83">
        <v>0</v>
      </c>
      <c r="H83" s="83">
        <v>0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5" t="s">
        <v>228</v>
      </c>
      <c r="P83" s="168">
        <v>6</v>
      </c>
      <c r="Q83" s="168">
        <v>6</v>
      </c>
      <c r="R83" s="85"/>
      <c r="S83" s="85"/>
    </row>
    <row r="84" spans="1:20" ht="49.5" customHeight="1" thickBot="1" x14ac:dyDescent="0.3">
      <c r="A84" s="86" t="s">
        <v>229</v>
      </c>
      <c r="B84" s="169" t="s">
        <v>230</v>
      </c>
      <c r="C84" s="166" t="s">
        <v>66</v>
      </c>
      <c r="D84" s="126">
        <v>480</v>
      </c>
      <c r="E84" s="170">
        <v>0</v>
      </c>
      <c r="F84" s="126">
        <v>0</v>
      </c>
      <c r="G84" s="170">
        <v>0</v>
      </c>
      <c r="H84" s="126">
        <v>0</v>
      </c>
      <c r="I84" s="170">
        <v>480</v>
      </c>
      <c r="J84" s="126">
        <v>0</v>
      </c>
      <c r="K84" s="170">
        <v>0</v>
      </c>
      <c r="L84" s="126">
        <v>0</v>
      </c>
      <c r="M84" s="170">
        <v>0</v>
      </c>
      <c r="N84" s="126">
        <v>0</v>
      </c>
      <c r="O84" s="171" t="s">
        <v>231</v>
      </c>
      <c r="P84" s="168">
        <v>0</v>
      </c>
      <c r="Q84" s="168">
        <v>0</v>
      </c>
      <c r="R84" s="28" t="s">
        <v>334</v>
      </c>
      <c r="S84" s="172"/>
    </row>
    <row r="85" spans="1:20" ht="81.75" customHeight="1" thickBot="1" x14ac:dyDescent="0.3">
      <c r="A85" s="86"/>
      <c r="B85" s="32" t="s">
        <v>155</v>
      </c>
      <c r="C85" s="166"/>
      <c r="D85" s="126"/>
      <c r="E85" s="170"/>
      <c r="F85" s="103"/>
      <c r="G85" s="170"/>
      <c r="H85" s="126"/>
      <c r="I85" s="170"/>
      <c r="J85" s="126"/>
      <c r="K85" s="170"/>
      <c r="L85" s="126"/>
      <c r="M85" s="170"/>
      <c r="N85" s="126"/>
      <c r="O85" s="171"/>
      <c r="P85" s="168"/>
      <c r="Q85" s="168"/>
      <c r="R85" s="27"/>
      <c r="S85" s="172"/>
    </row>
    <row r="86" spans="1:20" ht="68.25" customHeight="1" thickBot="1" x14ac:dyDescent="0.3">
      <c r="A86" s="173" t="s">
        <v>36</v>
      </c>
      <c r="B86" s="172" t="s">
        <v>35</v>
      </c>
      <c r="C86" s="160"/>
      <c r="D86" s="67">
        <f>SUM(D87+D90+D92)</f>
        <v>76332.800000000003</v>
      </c>
      <c r="E86" s="67">
        <f>SUM(E87+E90+E92)</f>
        <v>42037.64</v>
      </c>
      <c r="F86" s="67">
        <f>SUM(E86/D86)*100</f>
        <v>55.071528884044611</v>
      </c>
      <c r="G86" s="67">
        <f t="shared" ref="G86:N86" si="4">SUM(G87+G90+G92)</f>
        <v>0</v>
      </c>
      <c r="H86" s="67">
        <f t="shared" si="4"/>
        <v>0</v>
      </c>
      <c r="I86" s="67">
        <f t="shared" si="4"/>
        <v>76332.800000000003</v>
      </c>
      <c r="J86" s="67">
        <f t="shared" si="4"/>
        <v>42037.64</v>
      </c>
      <c r="K86" s="67">
        <f t="shared" si="4"/>
        <v>0</v>
      </c>
      <c r="L86" s="67">
        <f t="shared" si="4"/>
        <v>0</v>
      </c>
      <c r="M86" s="67">
        <f t="shared" si="4"/>
        <v>0</v>
      </c>
      <c r="N86" s="67">
        <f t="shared" si="4"/>
        <v>0</v>
      </c>
      <c r="O86" s="26"/>
      <c r="P86" s="26"/>
      <c r="Q86" s="26"/>
      <c r="R86" s="30"/>
      <c r="S86" s="28"/>
    </row>
    <row r="87" spans="1:20" ht="62.25" customHeight="1" thickBot="1" x14ac:dyDescent="0.3">
      <c r="A87" s="233" t="s">
        <v>119</v>
      </c>
      <c r="B87" s="244" t="s">
        <v>37</v>
      </c>
      <c r="C87" s="244" t="s">
        <v>66</v>
      </c>
      <c r="D87" s="235">
        <v>76332.800000000003</v>
      </c>
      <c r="E87" s="235">
        <v>42037.64</v>
      </c>
      <c r="F87" s="235">
        <v>55.07</v>
      </c>
      <c r="G87" s="235">
        <v>0</v>
      </c>
      <c r="H87" s="235">
        <v>0</v>
      </c>
      <c r="I87" s="235">
        <v>76332.800000000003</v>
      </c>
      <c r="J87" s="235">
        <v>42037.64</v>
      </c>
      <c r="K87" s="235">
        <v>0</v>
      </c>
      <c r="L87" s="235">
        <v>0</v>
      </c>
      <c r="M87" s="235">
        <v>0</v>
      </c>
      <c r="N87" s="235">
        <v>0</v>
      </c>
      <c r="O87" s="85" t="s">
        <v>167</v>
      </c>
      <c r="P87" s="80">
        <v>224</v>
      </c>
      <c r="Q87" s="80">
        <v>265</v>
      </c>
      <c r="R87" s="230" t="s">
        <v>319</v>
      </c>
      <c r="S87" s="230"/>
    </row>
    <row r="88" spans="1:20" ht="77.25" customHeight="1" thickBot="1" x14ac:dyDescent="0.3">
      <c r="A88" s="234"/>
      <c r="B88" s="246"/>
      <c r="C88" s="24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8" t="s">
        <v>168</v>
      </c>
      <c r="P88" s="26">
        <v>65.3</v>
      </c>
      <c r="Q88" s="26">
        <v>65.5</v>
      </c>
      <c r="R88" s="232"/>
      <c r="S88" s="232"/>
      <c r="T88" s="12"/>
    </row>
    <row r="89" spans="1:20" ht="66.75" customHeight="1" thickBot="1" x14ac:dyDescent="0.3">
      <c r="A89" s="174"/>
      <c r="B89" s="32" t="s">
        <v>155</v>
      </c>
      <c r="C89" s="255"/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7"/>
      <c r="T89" s="12"/>
    </row>
    <row r="90" spans="1:20" ht="51.75" customHeight="1" thickBot="1" x14ac:dyDescent="0.3">
      <c r="A90" s="174" t="s">
        <v>121</v>
      </c>
      <c r="B90" s="43" t="s">
        <v>38</v>
      </c>
      <c r="C90" s="175" t="s">
        <v>66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85" t="s">
        <v>169</v>
      </c>
      <c r="P90" s="80">
        <v>5</v>
      </c>
      <c r="Q90" s="80">
        <v>5</v>
      </c>
      <c r="R90" s="120"/>
      <c r="S90" s="77"/>
    </row>
    <row r="91" spans="1:20" ht="81.75" customHeight="1" thickBot="1" x14ac:dyDescent="0.3">
      <c r="A91" s="174"/>
      <c r="B91" s="32" t="s">
        <v>155</v>
      </c>
      <c r="C91" s="249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1"/>
    </row>
    <row r="92" spans="1:20" ht="49.5" customHeight="1" thickBot="1" x14ac:dyDescent="0.3">
      <c r="A92" s="174" t="s">
        <v>120</v>
      </c>
      <c r="B92" s="43" t="s">
        <v>89</v>
      </c>
      <c r="C92" s="175" t="s">
        <v>66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85" t="s">
        <v>309</v>
      </c>
      <c r="P92" s="80">
        <v>0</v>
      </c>
      <c r="Q92" s="80">
        <v>0</v>
      </c>
      <c r="R92" s="86"/>
      <c r="S92" s="77"/>
    </row>
    <row r="93" spans="1:20" ht="79.5" customHeight="1" thickBot="1" x14ac:dyDescent="0.3">
      <c r="A93" s="174"/>
      <c r="B93" s="35" t="s">
        <v>155</v>
      </c>
      <c r="C93" s="315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7"/>
    </row>
    <row r="94" spans="1:20" ht="49.5" customHeight="1" thickBot="1" x14ac:dyDescent="0.3">
      <c r="A94" s="174" t="s">
        <v>310</v>
      </c>
      <c r="B94" s="74" t="s">
        <v>311</v>
      </c>
      <c r="C94" s="176" t="s">
        <v>66</v>
      </c>
      <c r="D94" s="177">
        <v>0</v>
      </c>
      <c r="E94" s="177">
        <v>0</v>
      </c>
      <c r="F94" s="177">
        <v>0</v>
      </c>
      <c r="G94" s="177">
        <v>0</v>
      </c>
      <c r="H94" s="177">
        <v>0</v>
      </c>
      <c r="I94" s="177">
        <v>0</v>
      </c>
      <c r="J94" s="177">
        <v>0</v>
      </c>
      <c r="K94" s="177">
        <v>0</v>
      </c>
      <c r="L94" s="177">
        <v>0</v>
      </c>
      <c r="M94" s="177">
        <v>0</v>
      </c>
      <c r="N94" s="177">
        <v>0</v>
      </c>
      <c r="O94" s="76" t="s">
        <v>312</v>
      </c>
      <c r="P94" s="76">
        <v>0</v>
      </c>
      <c r="Q94" s="76">
        <v>0</v>
      </c>
      <c r="R94" s="76"/>
      <c r="S94" s="178"/>
    </row>
    <row r="95" spans="1:20" ht="79.5" customHeight="1" thickBot="1" x14ac:dyDescent="0.3">
      <c r="A95" s="174"/>
      <c r="B95" s="73" t="s">
        <v>155</v>
      </c>
      <c r="C95" s="249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1"/>
    </row>
    <row r="96" spans="1:20" ht="51.75" customHeight="1" thickBot="1" x14ac:dyDescent="0.3">
      <c r="A96" s="174" t="s">
        <v>40</v>
      </c>
      <c r="B96" s="27" t="s">
        <v>39</v>
      </c>
      <c r="C96" s="175"/>
      <c r="D96" s="162">
        <f>SUM(D97+D101)</f>
        <v>928.6</v>
      </c>
      <c r="E96" s="162">
        <f>SUM(E97+E101)</f>
        <v>53.38</v>
      </c>
      <c r="F96" s="67">
        <f>SUM(E96/D96)*100</f>
        <v>5.7484385095843207</v>
      </c>
      <c r="G96" s="162">
        <f t="shared" ref="G96:N96" si="5">SUM(G97+G101)</f>
        <v>0</v>
      </c>
      <c r="H96" s="162">
        <f t="shared" si="5"/>
        <v>0</v>
      </c>
      <c r="I96" s="162">
        <f t="shared" si="5"/>
        <v>928.6</v>
      </c>
      <c r="J96" s="162">
        <f t="shared" si="5"/>
        <v>53.38</v>
      </c>
      <c r="K96" s="162">
        <f t="shared" si="5"/>
        <v>0</v>
      </c>
      <c r="L96" s="162">
        <f t="shared" si="5"/>
        <v>0</v>
      </c>
      <c r="M96" s="162">
        <f t="shared" si="5"/>
        <v>0</v>
      </c>
      <c r="N96" s="162">
        <f t="shared" si="5"/>
        <v>0</v>
      </c>
      <c r="O96" s="80"/>
      <c r="P96" s="80"/>
      <c r="Q96" s="80"/>
      <c r="R96" s="164"/>
      <c r="S96" s="77"/>
    </row>
    <row r="97" spans="1:19" ht="45.75" customHeight="1" thickBot="1" x14ac:dyDescent="0.3">
      <c r="A97" s="174" t="s">
        <v>122</v>
      </c>
      <c r="B97" s="43" t="s">
        <v>41</v>
      </c>
      <c r="C97" s="175" t="s">
        <v>66</v>
      </c>
      <c r="D97" s="83">
        <v>778.6</v>
      </c>
      <c r="E97" s="83">
        <v>53.38</v>
      </c>
      <c r="F97" s="66">
        <f>SUM(E97/D97)*100</f>
        <v>6.8558951965065509</v>
      </c>
      <c r="G97" s="83">
        <v>0</v>
      </c>
      <c r="H97" s="83">
        <v>0</v>
      </c>
      <c r="I97" s="83">
        <v>778.6</v>
      </c>
      <c r="J97" s="83">
        <v>53.38</v>
      </c>
      <c r="K97" s="83">
        <v>0</v>
      </c>
      <c r="L97" s="83">
        <v>0</v>
      </c>
      <c r="M97" s="83">
        <v>0</v>
      </c>
      <c r="N97" s="83">
        <v>0</v>
      </c>
      <c r="O97" s="85" t="s">
        <v>170</v>
      </c>
      <c r="P97" s="80">
        <v>2</v>
      </c>
      <c r="Q97" s="80">
        <v>2</v>
      </c>
      <c r="R97" s="85" t="s">
        <v>341</v>
      </c>
      <c r="S97" s="77"/>
    </row>
    <row r="98" spans="1:19" ht="78.75" customHeight="1" thickBot="1" x14ac:dyDescent="0.3">
      <c r="A98" s="174"/>
      <c r="B98" s="32" t="s">
        <v>155</v>
      </c>
      <c r="C98" s="255" t="s">
        <v>349</v>
      </c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7"/>
    </row>
    <row r="99" spans="1:19" ht="58.5" customHeight="1" thickBot="1" x14ac:dyDescent="0.3">
      <c r="A99" s="179" t="s">
        <v>232</v>
      </c>
      <c r="B99" s="43" t="s">
        <v>233</v>
      </c>
      <c r="C99" s="175" t="s">
        <v>66</v>
      </c>
      <c r="D99" s="128">
        <v>0</v>
      </c>
      <c r="E99" s="180">
        <v>0</v>
      </c>
      <c r="F99" s="128">
        <v>0</v>
      </c>
      <c r="G99" s="180">
        <v>0</v>
      </c>
      <c r="H99" s="128">
        <v>0</v>
      </c>
      <c r="I99" s="180">
        <v>0</v>
      </c>
      <c r="J99" s="128">
        <v>0</v>
      </c>
      <c r="K99" s="180">
        <v>0</v>
      </c>
      <c r="L99" s="128">
        <v>0</v>
      </c>
      <c r="M99" s="180">
        <v>0</v>
      </c>
      <c r="N99" s="128">
        <v>0</v>
      </c>
      <c r="O99" s="113" t="s">
        <v>234</v>
      </c>
      <c r="P99" s="80">
        <v>3</v>
      </c>
      <c r="Q99" s="181">
        <v>3</v>
      </c>
      <c r="R99" s="27"/>
      <c r="S99" s="161"/>
    </row>
    <row r="100" spans="1:19" ht="79.5" customHeight="1" thickBot="1" x14ac:dyDescent="0.3">
      <c r="A100" s="173"/>
      <c r="B100" s="32" t="s">
        <v>155</v>
      </c>
      <c r="C100" s="249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1"/>
    </row>
    <row r="101" spans="1:19" ht="57" customHeight="1" x14ac:dyDescent="0.25">
      <c r="A101" s="233" t="s">
        <v>235</v>
      </c>
      <c r="B101" s="230" t="s">
        <v>236</v>
      </c>
      <c r="C101" s="230" t="s">
        <v>66</v>
      </c>
      <c r="D101" s="235">
        <v>150</v>
      </c>
      <c r="E101" s="235">
        <v>0</v>
      </c>
      <c r="F101" s="235">
        <v>0</v>
      </c>
      <c r="G101" s="235">
        <v>0</v>
      </c>
      <c r="H101" s="235">
        <v>0</v>
      </c>
      <c r="I101" s="235">
        <v>150</v>
      </c>
      <c r="J101" s="235">
        <v>0</v>
      </c>
      <c r="K101" s="235">
        <v>0</v>
      </c>
      <c r="L101" s="235">
        <v>0</v>
      </c>
      <c r="M101" s="235">
        <v>0</v>
      </c>
      <c r="N101" s="235">
        <v>0</v>
      </c>
      <c r="O101" s="230" t="s">
        <v>237</v>
      </c>
      <c r="P101" s="283">
        <v>3</v>
      </c>
      <c r="Q101" s="283">
        <v>0</v>
      </c>
      <c r="R101" s="230"/>
      <c r="S101" s="290"/>
    </row>
    <row r="102" spans="1:19" ht="57" customHeight="1" thickBot="1" x14ac:dyDescent="0.3">
      <c r="A102" s="234"/>
      <c r="B102" s="232"/>
      <c r="C102" s="232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2"/>
      <c r="P102" s="248"/>
      <c r="Q102" s="248"/>
      <c r="R102" s="232"/>
      <c r="S102" s="292"/>
    </row>
    <row r="103" spans="1:19" ht="91.5" customHeight="1" thickBot="1" x14ac:dyDescent="0.3">
      <c r="A103" s="174"/>
      <c r="B103" s="35" t="s">
        <v>155</v>
      </c>
      <c r="C103" s="238" t="s">
        <v>380</v>
      </c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40"/>
    </row>
    <row r="104" spans="1:19" ht="61.5" customHeight="1" thickBot="1" x14ac:dyDescent="0.3">
      <c r="A104" s="182" t="s">
        <v>123</v>
      </c>
      <c r="B104" s="28" t="s">
        <v>109</v>
      </c>
      <c r="C104" s="28" t="s">
        <v>66</v>
      </c>
      <c r="D104" s="67">
        <f>SUM(D105+D106+D108)</f>
        <v>2976.09</v>
      </c>
      <c r="E104" s="67">
        <f>SUM(E105+E106+E108)</f>
        <v>982.14</v>
      </c>
      <c r="F104" s="67">
        <f>SUM(E104/D104)*100</f>
        <v>33.00101811437154</v>
      </c>
      <c r="G104" s="67">
        <f t="shared" ref="G104:N104" si="6">SUM(G105+G106+G108)</f>
        <v>1450</v>
      </c>
      <c r="H104" s="67">
        <f t="shared" si="6"/>
        <v>0</v>
      </c>
      <c r="I104" s="67">
        <f t="shared" si="6"/>
        <v>1526.09</v>
      </c>
      <c r="J104" s="67">
        <f t="shared" si="6"/>
        <v>982.14</v>
      </c>
      <c r="K104" s="67">
        <f t="shared" si="6"/>
        <v>0</v>
      </c>
      <c r="L104" s="67">
        <f t="shared" si="6"/>
        <v>0</v>
      </c>
      <c r="M104" s="67">
        <f t="shared" si="6"/>
        <v>0</v>
      </c>
      <c r="N104" s="67">
        <f t="shared" si="6"/>
        <v>0</v>
      </c>
      <c r="O104" s="27" t="s">
        <v>95</v>
      </c>
      <c r="P104" s="27" t="s">
        <v>95</v>
      </c>
      <c r="Q104" s="27" t="s">
        <v>95</v>
      </c>
      <c r="R104" s="30"/>
      <c r="S104" s="131"/>
    </row>
    <row r="105" spans="1:19" ht="61.5" customHeight="1" thickBot="1" x14ac:dyDescent="0.3">
      <c r="A105" s="174" t="s">
        <v>196</v>
      </c>
      <c r="B105" s="28" t="s">
        <v>197</v>
      </c>
      <c r="C105" s="28" t="s">
        <v>66</v>
      </c>
      <c r="D105" s="66">
        <v>400</v>
      </c>
      <c r="E105" s="66">
        <v>0</v>
      </c>
      <c r="F105" s="66">
        <v>0</v>
      </c>
      <c r="G105" s="66">
        <v>0</v>
      </c>
      <c r="H105" s="66">
        <v>0</v>
      </c>
      <c r="I105" s="66">
        <v>400</v>
      </c>
      <c r="J105" s="66">
        <v>0</v>
      </c>
      <c r="K105" s="66">
        <v>0</v>
      </c>
      <c r="L105" s="66">
        <v>0</v>
      </c>
      <c r="M105" s="66">
        <v>0</v>
      </c>
      <c r="N105" s="66">
        <v>0</v>
      </c>
      <c r="O105" s="27" t="s">
        <v>212</v>
      </c>
      <c r="P105" s="78">
        <v>0</v>
      </c>
      <c r="Q105" s="78">
        <v>0</v>
      </c>
      <c r="R105" s="28" t="s">
        <v>334</v>
      </c>
      <c r="S105" s="131"/>
    </row>
    <row r="106" spans="1:19" ht="47.25" customHeight="1" thickBot="1" x14ac:dyDescent="0.3">
      <c r="A106" s="174" t="s">
        <v>125</v>
      </c>
      <c r="B106" s="28" t="s">
        <v>124</v>
      </c>
      <c r="C106" s="28" t="s">
        <v>66</v>
      </c>
      <c r="D106" s="66">
        <v>1000</v>
      </c>
      <c r="E106" s="66">
        <v>982.14</v>
      </c>
      <c r="F106" s="66">
        <f>SUM(E106/D106)*100</f>
        <v>98.213999999999999</v>
      </c>
      <c r="G106" s="66">
        <v>0</v>
      </c>
      <c r="H106" s="66">
        <v>0</v>
      </c>
      <c r="I106" s="66">
        <v>1000</v>
      </c>
      <c r="J106" s="66">
        <v>982.14</v>
      </c>
      <c r="K106" s="66">
        <v>0</v>
      </c>
      <c r="L106" s="66">
        <v>0</v>
      </c>
      <c r="M106" s="66">
        <v>0</v>
      </c>
      <c r="N106" s="66">
        <v>0</v>
      </c>
      <c r="O106" s="28" t="s">
        <v>313</v>
      </c>
      <c r="P106" s="31">
        <v>2</v>
      </c>
      <c r="Q106" s="31">
        <v>2</v>
      </c>
      <c r="R106" s="85" t="s">
        <v>342</v>
      </c>
      <c r="S106" s="131"/>
    </row>
    <row r="107" spans="1:19" ht="67.5" customHeight="1" thickBot="1" x14ac:dyDescent="0.3">
      <c r="A107" s="174"/>
      <c r="B107" s="32" t="s">
        <v>155</v>
      </c>
      <c r="C107" s="238"/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40"/>
    </row>
    <row r="108" spans="1:19" ht="90" customHeight="1" thickBot="1" x14ac:dyDescent="0.3">
      <c r="A108" s="233" t="s">
        <v>238</v>
      </c>
      <c r="B108" s="230" t="s">
        <v>239</v>
      </c>
      <c r="C108" s="230" t="s">
        <v>66</v>
      </c>
      <c r="D108" s="235">
        <v>1576.09</v>
      </c>
      <c r="E108" s="235">
        <v>0</v>
      </c>
      <c r="F108" s="235">
        <v>0</v>
      </c>
      <c r="G108" s="235">
        <v>1450</v>
      </c>
      <c r="H108" s="235">
        <v>0</v>
      </c>
      <c r="I108" s="235">
        <v>126.09</v>
      </c>
      <c r="J108" s="235">
        <v>0</v>
      </c>
      <c r="K108" s="235">
        <v>0</v>
      </c>
      <c r="L108" s="235">
        <v>0</v>
      </c>
      <c r="M108" s="235">
        <v>0</v>
      </c>
      <c r="N108" s="235">
        <v>0</v>
      </c>
      <c r="O108" s="28" t="s">
        <v>241</v>
      </c>
      <c r="P108" s="31">
        <v>7</v>
      </c>
      <c r="Q108" s="31">
        <v>7</v>
      </c>
      <c r="R108" s="230" t="s">
        <v>351</v>
      </c>
      <c r="S108" s="28"/>
    </row>
    <row r="109" spans="1:19" ht="225" customHeight="1" thickBot="1" x14ac:dyDescent="0.3">
      <c r="A109" s="234"/>
      <c r="B109" s="232"/>
      <c r="C109" s="232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85" t="s">
        <v>240</v>
      </c>
      <c r="P109" s="78">
        <v>11</v>
      </c>
      <c r="Q109" s="78">
        <v>11</v>
      </c>
      <c r="R109" s="232"/>
      <c r="S109" s="85"/>
    </row>
    <row r="110" spans="1:19" ht="80.25" customHeight="1" thickBot="1" x14ac:dyDescent="0.3">
      <c r="A110" s="174" t="s">
        <v>44</v>
      </c>
      <c r="B110" s="28" t="s">
        <v>42</v>
      </c>
      <c r="C110" s="175"/>
      <c r="D110" s="162">
        <f>SUM(D111+D113)</f>
        <v>3000</v>
      </c>
      <c r="E110" s="162">
        <f>SUM(E111+E113)</f>
        <v>2694.88</v>
      </c>
      <c r="F110" s="69">
        <v>90</v>
      </c>
      <c r="G110" s="162">
        <f t="shared" ref="G110:N110" si="7">SUM(G111+G113)</f>
        <v>0</v>
      </c>
      <c r="H110" s="162">
        <f t="shared" si="7"/>
        <v>0</v>
      </c>
      <c r="I110" s="162">
        <f t="shared" si="7"/>
        <v>3000</v>
      </c>
      <c r="J110" s="162">
        <f t="shared" si="7"/>
        <v>2694.88</v>
      </c>
      <c r="K110" s="162">
        <f t="shared" si="7"/>
        <v>0</v>
      </c>
      <c r="L110" s="162">
        <f t="shared" si="7"/>
        <v>0</v>
      </c>
      <c r="M110" s="162">
        <f t="shared" si="7"/>
        <v>0</v>
      </c>
      <c r="N110" s="162">
        <f t="shared" si="7"/>
        <v>0</v>
      </c>
      <c r="O110" s="120" t="s">
        <v>95</v>
      </c>
      <c r="P110" s="120" t="s">
        <v>95</v>
      </c>
      <c r="Q110" s="120" t="s">
        <v>95</v>
      </c>
      <c r="R110" s="164"/>
      <c r="S110" s="77"/>
    </row>
    <row r="111" spans="1:19" ht="105.75" customHeight="1" thickBot="1" x14ac:dyDescent="0.3">
      <c r="A111" s="174" t="s">
        <v>126</v>
      </c>
      <c r="B111" s="37" t="s">
        <v>43</v>
      </c>
      <c r="C111" s="183" t="s">
        <v>66</v>
      </c>
      <c r="D111" s="66">
        <v>3000</v>
      </c>
      <c r="E111" s="66">
        <v>2694.88</v>
      </c>
      <c r="F111" s="84">
        <v>90</v>
      </c>
      <c r="G111" s="66">
        <v>0</v>
      </c>
      <c r="H111" s="66">
        <v>0</v>
      </c>
      <c r="I111" s="139">
        <v>3000</v>
      </c>
      <c r="J111" s="66">
        <v>2694.88</v>
      </c>
      <c r="K111" s="66">
        <v>0</v>
      </c>
      <c r="L111" s="66">
        <v>0</v>
      </c>
      <c r="M111" s="66">
        <v>0</v>
      </c>
      <c r="N111" s="66">
        <v>0</v>
      </c>
      <c r="O111" s="28" t="s">
        <v>242</v>
      </c>
      <c r="P111" s="36">
        <v>3</v>
      </c>
      <c r="Q111" s="26">
        <v>3</v>
      </c>
      <c r="R111" s="85" t="s">
        <v>350</v>
      </c>
      <c r="S111" s="28"/>
    </row>
    <row r="112" spans="1:19" ht="45" customHeight="1" thickBot="1" x14ac:dyDescent="0.3">
      <c r="A112" s="174"/>
      <c r="B112" s="32" t="s">
        <v>155</v>
      </c>
      <c r="C112" s="238"/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40"/>
    </row>
    <row r="113" spans="1:585" ht="50.25" customHeight="1" thickBot="1" x14ac:dyDescent="0.3">
      <c r="A113" s="173" t="s">
        <v>127</v>
      </c>
      <c r="B113" s="39" t="s">
        <v>45</v>
      </c>
      <c r="C113" s="183" t="s">
        <v>66</v>
      </c>
      <c r="D113" s="66">
        <v>0</v>
      </c>
      <c r="E113" s="66">
        <v>0</v>
      </c>
      <c r="F113" s="84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28" t="s">
        <v>243</v>
      </c>
      <c r="P113" s="26">
        <v>1</v>
      </c>
      <c r="Q113" s="26">
        <v>1</v>
      </c>
      <c r="R113" s="85"/>
      <c r="S113" s="85"/>
    </row>
    <row r="114" spans="1:585" ht="82.5" customHeight="1" thickBot="1" x14ac:dyDescent="0.3">
      <c r="A114" s="184"/>
      <c r="B114" s="32" t="s">
        <v>155</v>
      </c>
      <c r="C114" s="249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1"/>
    </row>
    <row r="115" spans="1:585" ht="31.5" customHeight="1" thickBot="1" x14ac:dyDescent="0.3">
      <c r="A115" s="304" t="s">
        <v>15</v>
      </c>
      <c r="B115" s="305"/>
      <c r="C115" s="38"/>
      <c r="D115" s="67">
        <f>SUM(D67+D79+D82+D86+D96+D104+D110)</f>
        <v>404167.59</v>
      </c>
      <c r="E115" s="67">
        <f>SUM(E67+E79+E82+E86+E96+E104+E110)</f>
        <v>206863.04000000004</v>
      </c>
      <c r="F115" s="67">
        <f>SUM(E115/D115)*100</f>
        <v>51.18249090680429</v>
      </c>
      <c r="G115" s="67">
        <f t="shared" ref="G115:N115" si="8">SUM(G67+G79+G82+G86+G96+G104+G110)</f>
        <v>1450</v>
      </c>
      <c r="H115" s="67">
        <f t="shared" si="8"/>
        <v>0</v>
      </c>
      <c r="I115" s="67">
        <f t="shared" si="8"/>
        <v>402717.59</v>
      </c>
      <c r="J115" s="67">
        <f t="shared" si="8"/>
        <v>206863.04000000004</v>
      </c>
      <c r="K115" s="67">
        <f t="shared" si="8"/>
        <v>0</v>
      </c>
      <c r="L115" s="67">
        <f t="shared" si="8"/>
        <v>0</v>
      </c>
      <c r="M115" s="67">
        <f t="shared" si="8"/>
        <v>0</v>
      </c>
      <c r="N115" s="67">
        <f t="shared" si="8"/>
        <v>0</v>
      </c>
      <c r="O115" s="64"/>
      <c r="P115" s="39"/>
      <c r="Q115" s="39"/>
      <c r="R115" s="30"/>
      <c r="S115" s="30"/>
    </row>
    <row r="116" spans="1:585" ht="22.5" customHeight="1" thickBot="1" x14ac:dyDescent="0.3">
      <c r="A116" s="324" t="s">
        <v>46</v>
      </c>
      <c r="B116" s="325"/>
      <c r="C116" s="325"/>
      <c r="D116" s="325"/>
      <c r="E116" s="325"/>
      <c r="F116" s="325"/>
      <c r="G116" s="325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325"/>
      <c r="S116" s="326"/>
    </row>
    <row r="117" spans="1:585" ht="36.75" customHeight="1" thickBot="1" x14ac:dyDescent="0.3">
      <c r="A117" s="28" t="s">
        <v>48</v>
      </c>
      <c r="B117" s="39" t="s">
        <v>47</v>
      </c>
      <c r="C117" s="43"/>
      <c r="D117" s="68">
        <f>SUM(D119+D121+D123+D125+D130)</f>
        <v>4143.3</v>
      </c>
      <c r="E117" s="68">
        <f>SUM(E119+E121+E123+E125+E130)</f>
        <v>1085.3800000000001</v>
      </c>
      <c r="F117" s="67">
        <f>SUM(E117/D117)*100</f>
        <v>26.19602732121739</v>
      </c>
      <c r="G117" s="68">
        <v>0</v>
      </c>
      <c r="H117" s="68">
        <v>0</v>
      </c>
      <c r="I117" s="68">
        <f>SUM(I119+I121+I123+I125+I130)</f>
        <v>4143.3</v>
      </c>
      <c r="J117" s="68">
        <f>SUM(J119+J121+J123+J125+J130)</f>
        <v>1085.3800000000001</v>
      </c>
      <c r="K117" s="68">
        <v>0</v>
      </c>
      <c r="L117" s="68">
        <v>0</v>
      </c>
      <c r="M117" s="68">
        <v>0</v>
      </c>
      <c r="N117" s="68">
        <v>0</v>
      </c>
      <c r="O117" s="167"/>
      <c r="P117" s="57"/>
      <c r="Q117" s="57"/>
      <c r="R117" s="33"/>
      <c r="S117" s="58"/>
    </row>
    <row r="118" spans="1:585" ht="19.5" customHeight="1" thickBot="1" x14ac:dyDescent="0.3">
      <c r="A118" s="28"/>
      <c r="B118" s="40" t="s">
        <v>11</v>
      </c>
      <c r="C118" s="40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28"/>
      <c r="P118" s="40"/>
      <c r="Q118" s="40"/>
      <c r="R118" s="40"/>
      <c r="S118" s="185"/>
    </row>
    <row r="119" spans="1:585" ht="168.75" customHeight="1" thickBot="1" x14ac:dyDescent="0.3">
      <c r="A119" s="28" t="s">
        <v>128</v>
      </c>
      <c r="B119" s="37" t="s">
        <v>199</v>
      </c>
      <c r="C119" s="37" t="s">
        <v>66</v>
      </c>
      <c r="D119" s="186">
        <v>1000</v>
      </c>
      <c r="E119" s="186">
        <v>0</v>
      </c>
      <c r="F119" s="186">
        <v>0</v>
      </c>
      <c r="G119" s="186">
        <v>0</v>
      </c>
      <c r="H119" s="186">
        <v>0</v>
      </c>
      <c r="I119" s="186">
        <v>1000</v>
      </c>
      <c r="J119" s="186">
        <v>0</v>
      </c>
      <c r="K119" s="186">
        <v>0</v>
      </c>
      <c r="L119" s="186">
        <v>0</v>
      </c>
      <c r="M119" s="186">
        <v>0</v>
      </c>
      <c r="N119" s="186">
        <v>0</v>
      </c>
      <c r="O119" s="187" t="s">
        <v>288</v>
      </c>
      <c r="P119" s="26">
        <v>0</v>
      </c>
      <c r="Q119" s="40">
        <v>0</v>
      </c>
      <c r="R119" s="37" t="s">
        <v>343</v>
      </c>
      <c r="S119" s="185"/>
    </row>
    <row r="120" spans="1:585" ht="96.75" customHeight="1" thickBot="1" x14ac:dyDescent="0.3">
      <c r="A120" s="188"/>
      <c r="B120" s="32" t="s">
        <v>155</v>
      </c>
      <c r="C120" s="255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7"/>
    </row>
    <row r="121" spans="1:585" ht="203.25" customHeight="1" thickBot="1" x14ac:dyDescent="0.3">
      <c r="A121" s="188" t="s">
        <v>129</v>
      </c>
      <c r="B121" s="27" t="s">
        <v>71</v>
      </c>
      <c r="C121" s="51" t="s">
        <v>68</v>
      </c>
      <c r="D121" s="101">
        <v>1401</v>
      </c>
      <c r="E121" s="101">
        <v>485</v>
      </c>
      <c r="F121" s="66">
        <v>35</v>
      </c>
      <c r="G121" s="101">
        <v>0</v>
      </c>
      <c r="H121" s="101">
        <v>0</v>
      </c>
      <c r="I121" s="101">
        <v>1401</v>
      </c>
      <c r="J121" s="101">
        <v>485</v>
      </c>
      <c r="K121" s="101">
        <v>0</v>
      </c>
      <c r="L121" s="101">
        <v>0</v>
      </c>
      <c r="M121" s="101">
        <v>0</v>
      </c>
      <c r="N121" s="101">
        <v>0</v>
      </c>
      <c r="O121" s="51" t="s">
        <v>374</v>
      </c>
      <c r="P121" s="55">
        <v>3000</v>
      </c>
      <c r="Q121" s="55">
        <v>3515</v>
      </c>
      <c r="R121" s="85" t="s">
        <v>325</v>
      </c>
      <c r="S121" s="189"/>
    </row>
    <row r="122" spans="1:585" ht="84.75" customHeight="1" thickBot="1" x14ac:dyDescent="0.3">
      <c r="A122" s="188"/>
      <c r="B122" s="32" t="s">
        <v>155</v>
      </c>
      <c r="C122" s="238" t="s">
        <v>353</v>
      </c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40"/>
    </row>
    <row r="123" spans="1:585" s="5" customFormat="1" ht="106.5" customHeight="1" thickBot="1" x14ac:dyDescent="0.3">
      <c r="A123" s="123" t="s">
        <v>130</v>
      </c>
      <c r="B123" s="172" t="s">
        <v>72</v>
      </c>
      <c r="C123" s="27" t="s">
        <v>69</v>
      </c>
      <c r="D123" s="190">
        <v>350</v>
      </c>
      <c r="E123" s="190">
        <v>159</v>
      </c>
      <c r="F123" s="66">
        <f>SUM(E123/D123)*100</f>
        <v>45.428571428571431</v>
      </c>
      <c r="G123" s="190">
        <v>0</v>
      </c>
      <c r="H123" s="190">
        <v>0</v>
      </c>
      <c r="I123" s="190">
        <v>350</v>
      </c>
      <c r="J123" s="190">
        <v>159</v>
      </c>
      <c r="K123" s="190">
        <v>0</v>
      </c>
      <c r="L123" s="190">
        <v>0</v>
      </c>
      <c r="M123" s="190">
        <v>0</v>
      </c>
      <c r="N123" s="190">
        <v>0</v>
      </c>
      <c r="O123" s="28" t="s">
        <v>171</v>
      </c>
      <c r="P123" s="38">
        <v>1250</v>
      </c>
      <c r="Q123" s="38">
        <v>1250</v>
      </c>
      <c r="R123" s="39" t="s">
        <v>326</v>
      </c>
      <c r="S123" s="4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  <c r="NF123" s="3"/>
      <c r="NG123" s="3"/>
      <c r="NH123" s="3"/>
      <c r="NI123" s="3"/>
      <c r="NJ123" s="3"/>
      <c r="NK123" s="3"/>
      <c r="NL123" s="3"/>
      <c r="NM123" s="3"/>
      <c r="NN123" s="3"/>
      <c r="NO123" s="3"/>
      <c r="NP123" s="3"/>
      <c r="NQ123" s="3"/>
      <c r="NR123" s="3"/>
      <c r="NS123" s="3"/>
      <c r="NT123" s="3"/>
      <c r="NU123" s="3"/>
      <c r="NV123" s="3"/>
      <c r="NW123" s="3"/>
      <c r="NX123" s="3"/>
      <c r="NY123" s="3"/>
      <c r="NZ123" s="3"/>
      <c r="OA123" s="3"/>
      <c r="OB123" s="3"/>
      <c r="OC123" s="3"/>
      <c r="OD123" s="3"/>
      <c r="OE123" s="3"/>
      <c r="OF123" s="3"/>
      <c r="OG123" s="3"/>
      <c r="OH123" s="3"/>
      <c r="OI123" s="3"/>
      <c r="OJ123" s="3"/>
      <c r="OK123" s="3"/>
      <c r="OL123" s="3"/>
      <c r="OM123" s="3"/>
      <c r="ON123" s="3"/>
      <c r="OO123" s="3"/>
      <c r="OP123" s="3"/>
      <c r="OQ123" s="3"/>
      <c r="OR123" s="3"/>
      <c r="OS123" s="3"/>
      <c r="OT123" s="3"/>
      <c r="OU123" s="3"/>
      <c r="OV123" s="3"/>
      <c r="OW123" s="3"/>
      <c r="OX123" s="3"/>
      <c r="OY123" s="3"/>
      <c r="OZ123" s="3"/>
      <c r="PA123" s="3"/>
      <c r="PB123" s="3"/>
      <c r="PC123" s="3"/>
      <c r="PD123" s="3"/>
      <c r="PE123" s="3"/>
      <c r="PF123" s="3"/>
      <c r="PG123" s="3"/>
      <c r="PH123" s="3"/>
      <c r="PI123" s="3"/>
      <c r="PJ123" s="3"/>
      <c r="PK123" s="3"/>
      <c r="PL123" s="3"/>
      <c r="PM123" s="3"/>
      <c r="PN123" s="3"/>
      <c r="PO123" s="3"/>
      <c r="PP123" s="3"/>
      <c r="PQ123" s="3"/>
      <c r="PR123" s="3"/>
      <c r="PS123" s="3"/>
      <c r="PT123" s="3"/>
      <c r="PU123" s="3"/>
      <c r="PV123" s="3"/>
      <c r="PW123" s="3"/>
      <c r="PX123" s="3"/>
      <c r="PY123" s="3"/>
      <c r="PZ123" s="3"/>
      <c r="QA123" s="3"/>
      <c r="QB123" s="3"/>
      <c r="QC123" s="3"/>
      <c r="QD123" s="3"/>
      <c r="QE123" s="3"/>
      <c r="QF123" s="3"/>
      <c r="QG123" s="3"/>
      <c r="QH123" s="3"/>
      <c r="QI123" s="3"/>
      <c r="QJ123" s="3"/>
      <c r="QK123" s="3"/>
      <c r="QL123" s="3"/>
      <c r="QM123" s="3"/>
      <c r="QN123" s="3"/>
      <c r="QO123" s="3"/>
      <c r="QP123" s="3"/>
      <c r="QQ123" s="3"/>
      <c r="QR123" s="3"/>
      <c r="QS123" s="3"/>
      <c r="QT123" s="3"/>
      <c r="QU123" s="3"/>
      <c r="QV123" s="3"/>
      <c r="QW123" s="3"/>
      <c r="QX123" s="3"/>
      <c r="QY123" s="3"/>
      <c r="QZ123" s="3"/>
      <c r="RA123" s="3"/>
      <c r="RB123" s="3"/>
      <c r="RC123" s="3"/>
      <c r="RD123" s="3"/>
      <c r="RE123" s="3"/>
      <c r="RF123" s="3"/>
      <c r="RG123" s="3"/>
      <c r="RH123" s="3"/>
      <c r="RI123" s="3"/>
      <c r="RJ123" s="3"/>
      <c r="RK123" s="3"/>
      <c r="RL123" s="3"/>
      <c r="RM123" s="3"/>
      <c r="RN123" s="3"/>
      <c r="RO123" s="3"/>
      <c r="RP123" s="3"/>
      <c r="RQ123" s="3"/>
      <c r="RR123" s="3"/>
      <c r="RS123" s="3"/>
      <c r="RT123" s="3"/>
      <c r="RU123" s="3"/>
      <c r="RV123" s="3"/>
      <c r="RW123" s="3"/>
      <c r="RX123" s="3"/>
      <c r="RY123" s="3"/>
      <c r="RZ123" s="3"/>
      <c r="SA123" s="3"/>
      <c r="SB123" s="3"/>
      <c r="SC123" s="3"/>
      <c r="SD123" s="3"/>
      <c r="SE123" s="3"/>
      <c r="SF123" s="3"/>
      <c r="SG123" s="3"/>
      <c r="SH123" s="3"/>
      <c r="SI123" s="3"/>
      <c r="SJ123" s="3"/>
      <c r="SK123" s="3"/>
      <c r="SL123" s="3"/>
      <c r="SM123" s="3"/>
      <c r="SN123" s="3"/>
      <c r="SO123" s="3"/>
      <c r="SP123" s="3"/>
      <c r="SQ123" s="3"/>
      <c r="SR123" s="3"/>
      <c r="SS123" s="3"/>
      <c r="ST123" s="3"/>
      <c r="SU123" s="3"/>
      <c r="SV123" s="3"/>
      <c r="SW123" s="3"/>
      <c r="SX123" s="3"/>
      <c r="SY123" s="3"/>
      <c r="SZ123" s="3"/>
      <c r="TA123" s="3"/>
      <c r="TB123" s="3"/>
      <c r="TC123" s="3"/>
      <c r="TD123" s="3"/>
      <c r="TE123" s="3"/>
      <c r="TF123" s="3"/>
      <c r="TG123" s="3"/>
      <c r="TH123" s="3"/>
      <c r="TI123" s="3"/>
      <c r="TJ123" s="3"/>
      <c r="TK123" s="3"/>
      <c r="TL123" s="3"/>
      <c r="TM123" s="3"/>
      <c r="TN123" s="3"/>
      <c r="TO123" s="3"/>
      <c r="TP123" s="3"/>
      <c r="TQ123" s="3"/>
      <c r="TR123" s="3"/>
      <c r="TS123" s="3"/>
      <c r="TT123" s="3"/>
      <c r="TU123" s="3"/>
      <c r="TV123" s="3"/>
      <c r="TW123" s="3"/>
      <c r="TX123" s="3"/>
      <c r="TY123" s="3"/>
      <c r="TZ123" s="3"/>
      <c r="UA123" s="3"/>
      <c r="UB123" s="3"/>
      <c r="UC123" s="3"/>
      <c r="UD123" s="3"/>
      <c r="UE123" s="3"/>
      <c r="UF123" s="3"/>
      <c r="UG123" s="3"/>
      <c r="UH123" s="3"/>
      <c r="UI123" s="3"/>
      <c r="UJ123" s="3"/>
      <c r="UK123" s="3"/>
      <c r="UL123" s="3"/>
      <c r="UM123" s="3"/>
      <c r="UN123" s="3"/>
      <c r="UO123" s="3"/>
      <c r="UP123" s="3"/>
      <c r="UQ123" s="3"/>
      <c r="UR123" s="3"/>
      <c r="US123" s="3"/>
      <c r="UT123" s="3"/>
      <c r="UU123" s="3"/>
      <c r="UV123" s="3"/>
      <c r="UW123" s="3"/>
      <c r="UX123" s="3"/>
      <c r="UY123" s="3"/>
      <c r="UZ123" s="3"/>
      <c r="VA123" s="3"/>
      <c r="VB123" s="3"/>
      <c r="VC123" s="3"/>
      <c r="VD123" s="3"/>
      <c r="VE123" s="3"/>
      <c r="VF123" s="3"/>
      <c r="VG123" s="3"/>
      <c r="VH123" s="3"/>
      <c r="VI123" s="3"/>
      <c r="VJ123" s="3"/>
      <c r="VK123" s="3"/>
      <c r="VL123" s="3"/>
      <c r="VM123" s="3"/>
    </row>
    <row r="124" spans="1:585" s="3" customFormat="1" ht="79.5" customHeight="1" thickBot="1" x14ac:dyDescent="0.3">
      <c r="A124" s="191"/>
      <c r="B124" s="15" t="s">
        <v>155</v>
      </c>
      <c r="C124" s="331" t="s">
        <v>354</v>
      </c>
      <c r="D124" s="332"/>
      <c r="E124" s="332"/>
      <c r="F124" s="332"/>
      <c r="G124" s="332"/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2"/>
      <c r="S124" s="333"/>
    </row>
    <row r="125" spans="1:585" s="3" customFormat="1" ht="51" customHeight="1" thickBot="1" x14ac:dyDescent="0.3">
      <c r="A125" s="293" t="s">
        <v>131</v>
      </c>
      <c r="B125" s="230" t="s">
        <v>73</v>
      </c>
      <c r="C125" s="230" t="s">
        <v>74</v>
      </c>
      <c r="D125" s="235">
        <v>1211</v>
      </c>
      <c r="E125" s="235">
        <v>344.48</v>
      </c>
      <c r="F125" s="235">
        <v>29</v>
      </c>
      <c r="G125" s="235">
        <v>0</v>
      </c>
      <c r="H125" s="235">
        <v>0</v>
      </c>
      <c r="I125" s="235">
        <v>1211</v>
      </c>
      <c r="J125" s="235">
        <v>344.48</v>
      </c>
      <c r="K125" s="235">
        <v>0</v>
      </c>
      <c r="L125" s="235">
        <v>0</v>
      </c>
      <c r="M125" s="235">
        <v>0</v>
      </c>
      <c r="N125" s="235">
        <v>0</v>
      </c>
      <c r="O125" s="85" t="s">
        <v>244</v>
      </c>
      <c r="P125" s="40">
        <v>0</v>
      </c>
      <c r="Q125" s="40">
        <v>0</v>
      </c>
      <c r="R125" s="290" t="s">
        <v>327</v>
      </c>
      <c r="S125" s="58"/>
    </row>
    <row r="126" spans="1:585" s="3" customFormat="1" ht="48" customHeight="1" thickBot="1" x14ac:dyDescent="0.3">
      <c r="A126" s="297"/>
      <c r="B126" s="231"/>
      <c r="C126" s="231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8" t="s">
        <v>245</v>
      </c>
      <c r="P126" s="40">
        <v>1</v>
      </c>
      <c r="Q126" s="40">
        <v>1</v>
      </c>
      <c r="R126" s="291"/>
      <c r="S126" s="58"/>
    </row>
    <row r="127" spans="1:585" s="3" customFormat="1" ht="36" customHeight="1" thickBot="1" x14ac:dyDescent="0.3">
      <c r="A127" s="297"/>
      <c r="B127" s="231"/>
      <c r="C127" s="231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86" t="s">
        <v>246</v>
      </c>
      <c r="P127" s="26">
        <v>1</v>
      </c>
      <c r="Q127" s="38">
        <v>1</v>
      </c>
      <c r="R127" s="291"/>
      <c r="S127" s="58"/>
    </row>
    <row r="128" spans="1:585" s="3" customFormat="1" ht="32.25" customHeight="1" thickBot="1" x14ac:dyDescent="0.3">
      <c r="A128" s="294"/>
      <c r="B128" s="232"/>
      <c r="C128" s="231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87" t="s">
        <v>172</v>
      </c>
      <c r="P128" s="80">
        <v>1</v>
      </c>
      <c r="Q128" s="41">
        <v>1</v>
      </c>
      <c r="R128" s="291"/>
      <c r="S128" s="192"/>
    </row>
    <row r="129" spans="1:19" s="3" customFormat="1" ht="78.75" customHeight="1" thickBot="1" x14ac:dyDescent="0.3">
      <c r="A129" s="145"/>
      <c r="B129" s="32" t="s">
        <v>155</v>
      </c>
      <c r="C129" s="238" t="s">
        <v>355</v>
      </c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40"/>
    </row>
    <row r="130" spans="1:19" s="3" customFormat="1" ht="57.75" customHeight="1" x14ac:dyDescent="0.25">
      <c r="A130" s="293" t="s">
        <v>133</v>
      </c>
      <c r="B130" s="230" t="s">
        <v>132</v>
      </c>
      <c r="C130" s="244" t="s">
        <v>74</v>
      </c>
      <c r="D130" s="235">
        <v>181.3</v>
      </c>
      <c r="E130" s="235">
        <v>96.9</v>
      </c>
      <c r="F130" s="235">
        <v>54</v>
      </c>
      <c r="G130" s="235">
        <v>0</v>
      </c>
      <c r="H130" s="235">
        <v>0</v>
      </c>
      <c r="I130" s="235">
        <v>181.3</v>
      </c>
      <c r="J130" s="235">
        <v>96.9</v>
      </c>
      <c r="K130" s="235">
        <v>0</v>
      </c>
      <c r="L130" s="235">
        <v>0</v>
      </c>
      <c r="M130" s="235">
        <v>0</v>
      </c>
      <c r="N130" s="235">
        <v>0</v>
      </c>
      <c r="O130" s="230" t="s">
        <v>375</v>
      </c>
      <c r="P130" s="283">
        <v>0</v>
      </c>
      <c r="Q130" s="283">
        <v>6</v>
      </c>
      <c r="R130" s="230" t="s">
        <v>328</v>
      </c>
      <c r="S130" s="290"/>
    </row>
    <row r="131" spans="1:19" s="3" customFormat="1" ht="63.75" customHeight="1" thickBot="1" x14ac:dyDescent="0.3">
      <c r="A131" s="294"/>
      <c r="B131" s="232"/>
      <c r="C131" s="24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2"/>
      <c r="P131" s="248"/>
      <c r="Q131" s="248"/>
      <c r="R131" s="232"/>
      <c r="S131" s="292"/>
    </row>
    <row r="132" spans="1:19" s="3" customFormat="1" ht="86.25" customHeight="1" thickBot="1" x14ac:dyDescent="0.3">
      <c r="A132" s="226"/>
      <c r="B132" s="35" t="s">
        <v>155</v>
      </c>
      <c r="C132" s="334"/>
      <c r="D132" s="335"/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  <c r="Q132" s="335"/>
      <c r="R132" s="335"/>
      <c r="S132" s="336"/>
    </row>
    <row r="133" spans="1:19" s="3" customFormat="1" ht="95.25" customHeight="1" thickBot="1" x14ac:dyDescent="0.3">
      <c r="A133" s="28" t="s">
        <v>50</v>
      </c>
      <c r="B133" s="225" t="s">
        <v>49</v>
      </c>
      <c r="C133" s="225" t="s">
        <v>322</v>
      </c>
      <c r="D133" s="207">
        <f>SUM(D134)</f>
        <v>500</v>
      </c>
      <c r="E133" s="207">
        <f>SUM(E134)</f>
        <v>0</v>
      </c>
      <c r="F133" s="67">
        <v>0</v>
      </c>
      <c r="G133" s="207">
        <v>0</v>
      </c>
      <c r="H133" s="207">
        <v>0</v>
      </c>
      <c r="I133" s="207">
        <f>SUM(I134)</f>
        <v>500</v>
      </c>
      <c r="J133" s="207">
        <f>SUM(J134)</f>
        <v>0</v>
      </c>
      <c r="K133" s="207">
        <v>0</v>
      </c>
      <c r="L133" s="207">
        <v>0</v>
      </c>
      <c r="M133" s="207">
        <v>0</v>
      </c>
      <c r="N133" s="207">
        <v>0</v>
      </c>
      <c r="O133" s="38"/>
      <c r="P133" s="38"/>
      <c r="Q133" s="38"/>
      <c r="R133" s="208"/>
      <c r="S133" s="193"/>
    </row>
    <row r="134" spans="1:19" s="3" customFormat="1" ht="76.5" customHeight="1" thickBot="1" x14ac:dyDescent="0.3">
      <c r="A134" s="28" t="s">
        <v>134</v>
      </c>
      <c r="B134" s="39" t="s">
        <v>247</v>
      </c>
      <c r="C134" s="172" t="s">
        <v>66</v>
      </c>
      <c r="D134" s="190">
        <v>500</v>
      </c>
      <c r="E134" s="190">
        <v>0</v>
      </c>
      <c r="F134" s="84">
        <v>0</v>
      </c>
      <c r="G134" s="190">
        <v>0</v>
      </c>
      <c r="H134" s="190">
        <v>0</v>
      </c>
      <c r="I134" s="190">
        <v>500</v>
      </c>
      <c r="J134" s="190">
        <v>0</v>
      </c>
      <c r="K134" s="190">
        <v>0</v>
      </c>
      <c r="L134" s="190">
        <v>0</v>
      </c>
      <c r="M134" s="190">
        <v>0</v>
      </c>
      <c r="N134" s="190">
        <v>0</v>
      </c>
      <c r="O134" s="37" t="s">
        <v>173</v>
      </c>
      <c r="P134" s="38">
        <v>3</v>
      </c>
      <c r="Q134" s="38">
        <v>3</v>
      </c>
      <c r="R134" s="42"/>
      <c r="S134" s="193"/>
    </row>
    <row r="135" spans="1:19" s="3" customFormat="1" ht="65.25" customHeight="1" thickBot="1" x14ac:dyDescent="0.3">
      <c r="A135" s="28"/>
      <c r="B135" s="35" t="s">
        <v>155</v>
      </c>
      <c r="C135" s="249" t="s">
        <v>370</v>
      </c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1"/>
    </row>
    <row r="136" spans="1:19" s="3" customFormat="1" ht="58.5" customHeight="1" thickBot="1" x14ac:dyDescent="0.3">
      <c r="A136" s="183" t="s">
        <v>248</v>
      </c>
      <c r="B136" s="28" t="s">
        <v>249</v>
      </c>
      <c r="C136" s="172" t="s">
        <v>66</v>
      </c>
      <c r="D136" s="128">
        <v>0</v>
      </c>
      <c r="E136" s="194">
        <v>0</v>
      </c>
      <c r="F136" s="128">
        <v>0</v>
      </c>
      <c r="G136" s="194">
        <v>0</v>
      </c>
      <c r="H136" s="128">
        <v>0</v>
      </c>
      <c r="I136" s="194">
        <v>0</v>
      </c>
      <c r="J136" s="128">
        <v>0</v>
      </c>
      <c r="K136" s="194">
        <v>0</v>
      </c>
      <c r="L136" s="128">
        <v>0</v>
      </c>
      <c r="M136" s="194">
        <v>0</v>
      </c>
      <c r="N136" s="128">
        <v>0</v>
      </c>
      <c r="O136" s="27" t="s">
        <v>250</v>
      </c>
      <c r="P136" s="38">
        <v>1</v>
      </c>
      <c r="Q136" s="38">
        <v>1</v>
      </c>
      <c r="R136" s="27"/>
      <c r="S136" s="43"/>
    </row>
    <row r="137" spans="1:19" s="3" customFormat="1" ht="80.25" customHeight="1" thickBot="1" x14ac:dyDescent="0.3">
      <c r="A137" s="183"/>
      <c r="B137" s="35" t="s">
        <v>155</v>
      </c>
      <c r="C137" s="249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1"/>
    </row>
    <row r="138" spans="1:19" ht="30" customHeight="1" thickBot="1" x14ac:dyDescent="0.3">
      <c r="A138" s="304" t="s">
        <v>59</v>
      </c>
      <c r="B138" s="305"/>
      <c r="C138" s="40"/>
      <c r="D138" s="68">
        <f>SUM(D117+D133)</f>
        <v>4643.3</v>
      </c>
      <c r="E138" s="68">
        <f>SUM(E117+E133)</f>
        <v>1085.3800000000001</v>
      </c>
      <c r="F138" s="67">
        <f>SUM(E138/D138)*100</f>
        <v>23.375185751512934</v>
      </c>
      <c r="G138" s="68">
        <f>SUM(G117+G133)</f>
        <v>0</v>
      </c>
      <c r="H138" s="68">
        <f>SUM(H117+H133)</f>
        <v>0</v>
      </c>
      <c r="I138" s="68">
        <f>SUM(I117+I133)</f>
        <v>4643.3</v>
      </c>
      <c r="J138" s="68">
        <f>SUM(J117+J133)</f>
        <v>1085.3800000000001</v>
      </c>
      <c r="K138" s="68">
        <v>0</v>
      </c>
      <c r="L138" s="68">
        <v>0</v>
      </c>
      <c r="M138" s="68">
        <v>0</v>
      </c>
      <c r="N138" s="68">
        <v>0</v>
      </c>
      <c r="O138" s="40"/>
      <c r="P138" s="37"/>
      <c r="Q138" s="37"/>
      <c r="R138" s="33"/>
      <c r="S138" s="33"/>
    </row>
    <row r="139" spans="1:19" ht="24.75" customHeight="1" thickBot="1" x14ac:dyDescent="0.3">
      <c r="A139" s="321" t="s">
        <v>51</v>
      </c>
      <c r="B139" s="322"/>
      <c r="C139" s="322"/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2"/>
      <c r="S139" s="323"/>
    </row>
    <row r="140" spans="1:19" ht="35.25" customHeight="1" thickBot="1" x14ac:dyDescent="0.3">
      <c r="A140" s="28" t="s">
        <v>54</v>
      </c>
      <c r="B140" s="37" t="s">
        <v>52</v>
      </c>
      <c r="C140" s="37"/>
      <c r="D140" s="195">
        <f>SUM(D142+D144+D146)</f>
        <v>164637.88</v>
      </c>
      <c r="E140" s="195">
        <f>SUM(E142+E144+E146)</f>
        <v>102930.73</v>
      </c>
      <c r="F140" s="125">
        <f>SUM(E140/D140)*100</f>
        <v>62.51947000289362</v>
      </c>
      <c r="G140" s="195">
        <f t="shared" ref="G140:N140" si="9">SUM(G142+G144+G146)</f>
        <v>0</v>
      </c>
      <c r="H140" s="195">
        <f t="shared" si="9"/>
        <v>0</v>
      </c>
      <c r="I140" s="195">
        <f t="shared" si="9"/>
        <v>164637.88</v>
      </c>
      <c r="J140" s="195">
        <f t="shared" si="9"/>
        <v>102930.73</v>
      </c>
      <c r="K140" s="195">
        <f t="shared" si="9"/>
        <v>0</v>
      </c>
      <c r="L140" s="195">
        <f t="shared" si="9"/>
        <v>0</v>
      </c>
      <c r="M140" s="195">
        <f t="shared" si="9"/>
        <v>0</v>
      </c>
      <c r="N140" s="195">
        <f t="shared" si="9"/>
        <v>0</v>
      </c>
      <c r="O140" s="38"/>
      <c r="P140" s="40"/>
      <c r="Q140" s="40"/>
      <c r="R140" s="33"/>
      <c r="S140" s="185"/>
    </row>
    <row r="141" spans="1:19" ht="16.5" customHeight="1" thickBot="1" x14ac:dyDescent="0.3">
      <c r="A141" s="183"/>
      <c r="B141" s="28" t="s">
        <v>11</v>
      </c>
      <c r="C141" s="37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37"/>
      <c r="P141" s="40"/>
      <c r="Q141" s="40"/>
      <c r="R141" s="37"/>
      <c r="S141" s="37"/>
    </row>
    <row r="142" spans="1:19" ht="51.75" customHeight="1" thickBot="1" x14ac:dyDescent="0.3">
      <c r="A142" s="183" t="s">
        <v>135</v>
      </c>
      <c r="B142" s="28" t="s">
        <v>53</v>
      </c>
      <c r="C142" s="37" t="s">
        <v>66</v>
      </c>
      <c r="D142" s="105">
        <v>157981.6</v>
      </c>
      <c r="E142" s="105">
        <v>99832.73</v>
      </c>
      <c r="F142" s="126">
        <f>SUM(E142/D142)*100</f>
        <v>63.192631293770916</v>
      </c>
      <c r="G142" s="105">
        <v>0</v>
      </c>
      <c r="H142" s="105">
        <v>0</v>
      </c>
      <c r="I142" s="105">
        <v>157981.6</v>
      </c>
      <c r="J142" s="105">
        <v>99832.73</v>
      </c>
      <c r="K142" s="195">
        <v>0</v>
      </c>
      <c r="L142" s="195">
        <v>0</v>
      </c>
      <c r="M142" s="195">
        <v>0</v>
      </c>
      <c r="N142" s="195">
        <v>0</v>
      </c>
      <c r="O142" s="196" t="s">
        <v>174</v>
      </c>
      <c r="P142" s="197">
        <v>830</v>
      </c>
      <c r="Q142" s="197">
        <v>852</v>
      </c>
      <c r="R142" s="37" t="s">
        <v>320</v>
      </c>
      <c r="S142" s="37"/>
    </row>
    <row r="143" spans="1:19" ht="66" customHeight="1" thickBot="1" x14ac:dyDescent="0.3">
      <c r="A143" s="183"/>
      <c r="B143" s="25" t="s">
        <v>155</v>
      </c>
      <c r="C143" s="238"/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40"/>
    </row>
    <row r="144" spans="1:19" ht="48.75" customHeight="1" thickBot="1" x14ac:dyDescent="0.3">
      <c r="A144" s="188" t="s">
        <v>136</v>
      </c>
      <c r="B144" s="27" t="s">
        <v>55</v>
      </c>
      <c r="C144" s="43" t="s">
        <v>66</v>
      </c>
      <c r="D144" s="186">
        <v>0</v>
      </c>
      <c r="E144" s="186">
        <v>0</v>
      </c>
      <c r="F144" s="186">
        <v>0</v>
      </c>
      <c r="G144" s="186">
        <v>0</v>
      </c>
      <c r="H144" s="186">
        <v>0</v>
      </c>
      <c r="I144" s="186">
        <v>0</v>
      </c>
      <c r="J144" s="186">
        <v>0</v>
      </c>
      <c r="K144" s="186">
        <v>0</v>
      </c>
      <c r="L144" s="186">
        <v>0</v>
      </c>
      <c r="M144" s="186">
        <v>0</v>
      </c>
      <c r="N144" s="186">
        <v>0</v>
      </c>
      <c r="O144" s="37" t="s">
        <v>175</v>
      </c>
      <c r="P144" s="197">
        <v>113</v>
      </c>
      <c r="Q144" s="197">
        <v>113</v>
      </c>
      <c r="R144" s="37"/>
      <c r="S144" s="58"/>
    </row>
    <row r="145" spans="1:19" ht="82.5" customHeight="1" thickBot="1" x14ac:dyDescent="0.3">
      <c r="A145" s="28"/>
      <c r="B145" s="48" t="s">
        <v>155</v>
      </c>
      <c r="C145" s="249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1"/>
    </row>
    <row r="146" spans="1:19" ht="68.25" customHeight="1" thickBot="1" x14ac:dyDescent="0.3">
      <c r="A146" s="28" t="s">
        <v>251</v>
      </c>
      <c r="B146" s="28" t="s">
        <v>252</v>
      </c>
      <c r="C146" s="198" t="s">
        <v>66</v>
      </c>
      <c r="D146" s="111">
        <v>6656.28</v>
      </c>
      <c r="E146" s="199">
        <v>3098</v>
      </c>
      <c r="F146" s="126">
        <f>SUM(E146/D146)*100</f>
        <v>46.542513235621094</v>
      </c>
      <c r="G146" s="199">
        <v>0</v>
      </c>
      <c r="H146" s="111">
        <v>0</v>
      </c>
      <c r="I146" s="199">
        <v>6656.28</v>
      </c>
      <c r="J146" s="111">
        <v>3098</v>
      </c>
      <c r="K146" s="199">
        <v>0</v>
      </c>
      <c r="L146" s="111">
        <v>0</v>
      </c>
      <c r="M146" s="199">
        <v>0</v>
      </c>
      <c r="N146" s="111">
        <v>0</v>
      </c>
      <c r="O146" s="200" t="s">
        <v>253</v>
      </c>
      <c r="P146" s="201">
        <v>459</v>
      </c>
      <c r="Q146" s="202">
        <v>437</v>
      </c>
      <c r="R146" s="120"/>
      <c r="S146" s="200"/>
    </row>
    <row r="147" spans="1:19" ht="80.25" customHeight="1" thickBot="1" x14ac:dyDescent="0.3">
      <c r="A147" s="183"/>
      <c r="B147" s="25" t="s">
        <v>155</v>
      </c>
      <c r="C147" s="255" t="s">
        <v>356</v>
      </c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7"/>
    </row>
    <row r="148" spans="1:19" ht="68.25" customHeight="1" thickBot="1" x14ac:dyDescent="0.3">
      <c r="A148" s="132" t="s">
        <v>204</v>
      </c>
      <c r="B148" s="27" t="s">
        <v>110</v>
      </c>
      <c r="C148" s="86" t="s">
        <v>66</v>
      </c>
      <c r="D148" s="203">
        <v>50</v>
      </c>
      <c r="E148" s="203">
        <v>0</v>
      </c>
      <c r="F148" s="203">
        <v>0</v>
      </c>
      <c r="G148" s="203">
        <v>0</v>
      </c>
      <c r="H148" s="203">
        <v>0</v>
      </c>
      <c r="I148" s="203">
        <v>50</v>
      </c>
      <c r="J148" s="203">
        <v>0</v>
      </c>
      <c r="K148" s="203">
        <v>0</v>
      </c>
      <c r="L148" s="203">
        <v>0</v>
      </c>
      <c r="M148" s="203">
        <v>0</v>
      </c>
      <c r="N148" s="203">
        <v>0</v>
      </c>
      <c r="O148" s="99"/>
      <c r="P148" s="204"/>
      <c r="Q148" s="99"/>
      <c r="R148" s="204"/>
      <c r="S148" s="99"/>
    </row>
    <row r="149" spans="1:19" ht="78.75" customHeight="1" thickBot="1" x14ac:dyDescent="0.3">
      <c r="A149" s="119" t="s">
        <v>205</v>
      </c>
      <c r="B149" s="119" t="s">
        <v>187</v>
      </c>
      <c r="C149" s="86" t="s">
        <v>66</v>
      </c>
      <c r="D149" s="205">
        <v>50</v>
      </c>
      <c r="E149" s="205">
        <v>0</v>
      </c>
      <c r="F149" s="205">
        <v>0</v>
      </c>
      <c r="G149" s="205">
        <v>0</v>
      </c>
      <c r="H149" s="205">
        <v>0</v>
      </c>
      <c r="I149" s="205">
        <v>50</v>
      </c>
      <c r="J149" s="205">
        <v>0</v>
      </c>
      <c r="K149" s="205">
        <v>0</v>
      </c>
      <c r="L149" s="205">
        <v>0</v>
      </c>
      <c r="M149" s="205">
        <v>0</v>
      </c>
      <c r="N149" s="205">
        <v>0</v>
      </c>
      <c r="O149" s="119" t="s">
        <v>254</v>
      </c>
      <c r="P149" s="197">
        <v>1</v>
      </c>
      <c r="Q149" s="197">
        <v>0</v>
      </c>
      <c r="R149" s="86" t="s">
        <v>376</v>
      </c>
      <c r="S149" s="206"/>
    </row>
    <row r="150" spans="1:19" ht="111.75" customHeight="1" thickBot="1" x14ac:dyDescent="0.3">
      <c r="A150" s="86" t="s">
        <v>79</v>
      </c>
      <c r="B150" s="86" t="s">
        <v>56</v>
      </c>
      <c r="C150" s="37"/>
      <c r="D150" s="68">
        <f>SUM(D151+D155)</f>
        <v>47722.6</v>
      </c>
      <c r="E150" s="68">
        <f>SUM(E151+E155)</f>
        <v>22525.84</v>
      </c>
      <c r="F150" s="67">
        <f>SUM(E150/D150)*100</f>
        <v>47.201619358542914</v>
      </c>
      <c r="G150" s="68">
        <f t="shared" ref="G150:N150" si="10">SUM(G151+G153+G155)</f>
        <v>0</v>
      </c>
      <c r="H150" s="68">
        <f t="shared" si="10"/>
        <v>0</v>
      </c>
      <c r="I150" s="68">
        <f>SUM(I151+I155)</f>
        <v>47722.6</v>
      </c>
      <c r="J150" s="68">
        <f>SUM(J151+J155)</f>
        <v>22525.84</v>
      </c>
      <c r="K150" s="68">
        <f t="shared" si="10"/>
        <v>0</v>
      </c>
      <c r="L150" s="68">
        <f t="shared" si="10"/>
        <v>0</v>
      </c>
      <c r="M150" s="68">
        <f t="shared" si="10"/>
        <v>0</v>
      </c>
      <c r="N150" s="68">
        <f t="shared" si="10"/>
        <v>0</v>
      </c>
      <c r="O150" s="40"/>
      <c r="P150" s="40"/>
      <c r="Q150" s="55"/>
      <c r="R150" s="33"/>
      <c r="S150" s="58"/>
    </row>
    <row r="151" spans="1:19" ht="212.25" customHeight="1" thickBot="1" x14ac:dyDescent="0.3">
      <c r="A151" s="183" t="s">
        <v>137</v>
      </c>
      <c r="B151" s="28" t="s">
        <v>76</v>
      </c>
      <c r="C151" s="37" t="s">
        <v>66</v>
      </c>
      <c r="D151" s="186">
        <v>47622.6</v>
      </c>
      <c r="E151" s="186">
        <v>22525.84</v>
      </c>
      <c r="F151" s="66">
        <f>SUM(E151/D151)*100</f>
        <v>47.300735365141762</v>
      </c>
      <c r="G151" s="186">
        <v>0</v>
      </c>
      <c r="H151" s="186">
        <v>0</v>
      </c>
      <c r="I151" s="186">
        <v>47622.6</v>
      </c>
      <c r="J151" s="186">
        <v>22525.84</v>
      </c>
      <c r="K151" s="186">
        <v>0</v>
      </c>
      <c r="L151" s="186">
        <v>0</v>
      </c>
      <c r="M151" s="186">
        <v>0</v>
      </c>
      <c r="N151" s="186">
        <v>0</v>
      </c>
      <c r="O151" s="37" t="s">
        <v>176</v>
      </c>
      <c r="P151" s="75">
        <v>0</v>
      </c>
      <c r="Q151" s="31">
        <v>0</v>
      </c>
      <c r="R151" s="28" t="s">
        <v>321</v>
      </c>
      <c r="S151" s="37"/>
    </row>
    <row r="152" spans="1:19" ht="78" customHeight="1" thickBot="1" x14ac:dyDescent="0.3">
      <c r="A152" s="183"/>
      <c r="B152" s="32" t="s">
        <v>155</v>
      </c>
      <c r="C152" s="238" t="s">
        <v>357</v>
      </c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40"/>
    </row>
    <row r="153" spans="1:19" ht="90" customHeight="1" thickBot="1" x14ac:dyDescent="0.3">
      <c r="A153" s="28" t="s">
        <v>138</v>
      </c>
      <c r="B153" s="172" t="s">
        <v>57</v>
      </c>
      <c r="C153" s="172" t="s">
        <v>66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37" t="s">
        <v>177</v>
      </c>
      <c r="P153" s="49">
        <v>15</v>
      </c>
      <c r="Q153" s="38">
        <v>15</v>
      </c>
      <c r="R153" s="39"/>
      <c r="S153" s="42"/>
    </row>
    <row r="154" spans="1:19" ht="82.5" customHeight="1" thickBot="1" x14ac:dyDescent="0.3">
      <c r="A154" s="28"/>
      <c r="B154" s="32" t="s">
        <v>155</v>
      </c>
      <c r="C154" s="255"/>
      <c r="D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7"/>
    </row>
    <row r="155" spans="1:19" ht="108.75" customHeight="1" thickBot="1" x14ac:dyDescent="0.3">
      <c r="A155" s="28" t="s">
        <v>152</v>
      </c>
      <c r="B155" s="172" t="s">
        <v>153</v>
      </c>
      <c r="C155" s="172" t="s">
        <v>66</v>
      </c>
      <c r="D155" s="186">
        <v>100</v>
      </c>
      <c r="E155" s="186">
        <v>0</v>
      </c>
      <c r="F155" s="186">
        <v>0</v>
      </c>
      <c r="G155" s="186">
        <v>0</v>
      </c>
      <c r="H155" s="186">
        <v>0</v>
      </c>
      <c r="I155" s="186">
        <v>100</v>
      </c>
      <c r="J155" s="186">
        <v>0</v>
      </c>
      <c r="K155" s="186">
        <v>0</v>
      </c>
      <c r="L155" s="186">
        <v>0</v>
      </c>
      <c r="M155" s="186">
        <v>0</v>
      </c>
      <c r="N155" s="186">
        <v>0</v>
      </c>
      <c r="O155" s="37" t="s">
        <v>178</v>
      </c>
      <c r="P155" s="47">
        <v>0</v>
      </c>
      <c r="Q155" s="40">
        <v>0</v>
      </c>
      <c r="R155" s="37"/>
      <c r="S155" s="58"/>
    </row>
    <row r="156" spans="1:19" ht="79.5" customHeight="1" thickBot="1" x14ac:dyDescent="0.3">
      <c r="A156" s="28"/>
      <c r="B156" s="32" t="s">
        <v>155</v>
      </c>
      <c r="C156" s="249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1"/>
    </row>
    <row r="157" spans="1:19" ht="136.5" customHeight="1" thickBot="1" x14ac:dyDescent="0.3">
      <c r="A157" s="28" t="s">
        <v>58</v>
      </c>
      <c r="B157" s="39" t="s">
        <v>77</v>
      </c>
      <c r="C157" s="43"/>
      <c r="D157" s="105">
        <v>0</v>
      </c>
      <c r="E157" s="105">
        <v>0</v>
      </c>
      <c r="F157" s="105">
        <v>0</v>
      </c>
      <c r="G157" s="105">
        <v>0</v>
      </c>
      <c r="H157" s="105">
        <v>0</v>
      </c>
      <c r="I157" s="105">
        <v>0</v>
      </c>
      <c r="J157" s="105">
        <v>0</v>
      </c>
      <c r="K157" s="105">
        <v>0</v>
      </c>
      <c r="L157" s="105">
        <v>0</v>
      </c>
      <c r="M157" s="105">
        <v>0</v>
      </c>
      <c r="N157" s="105">
        <v>0</v>
      </c>
      <c r="O157" s="43" t="s">
        <v>95</v>
      </c>
      <c r="P157" s="43" t="s">
        <v>95</v>
      </c>
      <c r="Q157" s="43" t="s">
        <v>95</v>
      </c>
      <c r="R157" s="37"/>
      <c r="S157" s="58"/>
    </row>
    <row r="158" spans="1:19" ht="78.75" customHeight="1" thickBot="1" x14ac:dyDescent="0.3">
      <c r="A158" s="28" t="s">
        <v>139</v>
      </c>
      <c r="B158" s="39" t="s">
        <v>78</v>
      </c>
      <c r="C158" s="43" t="s">
        <v>66</v>
      </c>
      <c r="D158" s="105">
        <v>0</v>
      </c>
      <c r="E158" s="105">
        <v>0</v>
      </c>
      <c r="F158" s="105">
        <v>0</v>
      </c>
      <c r="G158" s="105">
        <v>0</v>
      </c>
      <c r="H158" s="105">
        <v>0</v>
      </c>
      <c r="I158" s="105">
        <v>0</v>
      </c>
      <c r="J158" s="105">
        <v>0</v>
      </c>
      <c r="K158" s="105">
        <v>0</v>
      </c>
      <c r="L158" s="105">
        <v>0</v>
      </c>
      <c r="M158" s="105">
        <v>0</v>
      </c>
      <c r="N158" s="105">
        <v>0</v>
      </c>
      <c r="O158" s="39" t="s">
        <v>255</v>
      </c>
      <c r="P158" s="44">
        <v>0</v>
      </c>
      <c r="Q158" s="40">
        <v>0</v>
      </c>
      <c r="R158" s="37"/>
      <c r="S158" s="58"/>
    </row>
    <row r="159" spans="1:19" ht="78.75" customHeight="1" thickBot="1" x14ac:dyDescent="0.3">
      <c r="A159" s="183"/>
      <c r="B159" s="39" t="s">
        <v>155</v>
      </c>
      <c r="C159" s="249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1"/>
    </row>
    <row r="160" spans="1:19" ht="56.25" customHeight="1" thickBot="1" x14ac:dyDescent="0.3">
      <c r="A160" s="183" t="s">
        <v>140</v>
      </c>
      <c r="B160" s="28" t="s">
        <v>109</v>
      </c>
      <c r="C160" s="43" t="s">
        <v>66</v>
      </c>
      <c r="D160" s="68">
        <v>500</v>
      </c>
      <c r="E160" s="68">
        <v>0</v>
      </c>
      <c r="F160" s="68">
        <v>0</v>
      </c>
      <c r="G160" s="68">
        <v>0</v>
      </c>
      <c r="H160" s="68">
        <v>0</v>
      </c>
      <c r="I160" s="68">
        <v>500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172" t="s">
        <v>95</v>
      </c>
      <c r="P160" s="45"/>
      <c r="Q160" s="43"/>
      <c r="R160" s="46"/>
      <c r="S160" s="58"/>
    </row>
    <row r="161" spans="1:26" ht="60.75" customHeight="1" thickBot="1" x14ac:dyDescent="0.3">
      <c r="A161" s="183" t="s">
        <v>141</v>
      </c>
      <c r="B161" s="28" t="s">
        <v>142</v>
      </c>
      <c r="C161" s="43" t="s">
        <v>66</v>
      </c>
      <c r="D161" s="186">
        <v>500</v>
      </c>
      <c r="E161" s="186">
        <v>0</v>
      </c>
      <c r="F161" s="186">
        <v>0</v>
      </c>
      <c r="G161" s="186">
        <v>0</v>
      </c>
      <c r="H161" s="186">
        <v>0</v>
      </c>
      <c r="I161" s="186">
        <v>500</v>
      </c>
      <c r="J161" s="186">
        <v>0</v>
      </c>
      <c r="K161" s="186">
        <v>0</v>
      </c>
      <c r="L161" s="186">
        <v>0</v>
      </c>
      <c r="M161" s="186">
        <v>0</v>
      </c>
      <c r="N161" s="186">
        <v>0</v>
      </c>
      <c r="O161" s="39" t="s">
        <v>256</v>
      </c>
      <c r="P161" s="47">
        <v>0</v>
      </c>
      <c r="Q161" s="40">
        <v>0</v>
      </c>
      <c r="R161" s="37"/>
      <c r="S161" s="58"/>
    </row>
    <row r="162" spans="1:26" ht="81" customHeight="1" thickBot="1" x14ac:dyDescent="0.3">
      <c r="A162" s="28"/>
      <c r="B162" s="48" t="s">
        <v>155</v>
      </c>
      <c r="C162" s="315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7"/>
    </row>
    <row r="163" spans="1:26" ht="69.75" customHeight="1" thickBot="1" x14ac:dyDescent="0.3">
      <c r="A163" s="183" t="s">
        <v>65</v>
      </c>
      <c r="B163" s="28" t="s">
        <v>64</v>
      </c>
      <c r="C163" s="172"/>
      <c r="D163" s="207">
        <f>SUM(D164+D166+D168)</f>
        <v>23576.2</v>
      </c>
      <c r="E163" s="207">
        <f>SUM(E164+E166+E168)</f>
        <v>3612.28</v>
      </c>
      <c r="F163" s="67">
        <v>16</v>
      </c>
      <c r="G163" s="207">
        <f t="shared" ref="G163:N163" si="11">SUM(G164+G166+G168)</f>
        <v>21690.1</v>
      </c>
      <c r="H163" s="207">
        <f t="shared" si="11"/>
        <v>3323.3</v>
      </c>
      <c r="I163" s="207">
        <f t="shared" si="11"/>
        <v>1886.1000000000001</v>
      </c>
      <c r="J163" s="207">
        <f t="shared" si="11"/>
        <v>288.98</v>
      </c>
      <c r="K163" s="207">
        <f t="shared" si="11"/>
        <v>0</v>
      </c>
      <c r="L163" s="207">
        <f t="shared" si="11"/>
        <v>0</v>
      </c>
      <c r="M163" s="207">
        <f t="shared" si="11"/>
        <v>0</v>
      </c>
      <c r="N163" s="207">
        <f t="shared" si="11"/>
        <v>0</v>
      </c>
      <c r="O163" s="193"/>
      <c r="P163" s="49"/>
      <c r="Q163" s="38"/>
      <c r="R163" s="208"/>
      <c r="S163" s="42"/>
    </row>
    <row r="164" spans="1:26" ht="135.75" customHeight="1" thickBot="1" x14ac:dyDescent="0.3">
      <c r="A164" s="183" t="s">
        <v>143</v>
      </c>
      <c r="B164" s="28" t="s">
        <v>144</v>
      </c>
      <c r="C164" s="198" t="s">
        <v>66</v>
      </c>
      <c r="D164" s="101">
        <v>19617.5</v>
      </c>
      <c r="E164" s="101">
        <v>2709.9</v>
      </c>
      <c r="F164" s="66">
        <v>14</v>
      </c>
      <c r="G164" s="101">
        <v>18048.099999999999</v>
      </c>
      <c r="H164" s="101">
        <v>2493.11</v>
      </c>
      <c r="I164" s="101">
        <v>1569.4</v>
      </c>
      <c r="J164" s="101">
        <v>216.79</v>
      </c>
      <c r="K164" s="101">
        <v>0</v>
      </c>
      <c r="L164" s="101">
        <v>0</v>
      </c>
      <c r="M164" s="101">
        <v>0</v>
      </c>
      <c r="N164" s="101">
        <v>0</v>
      </c>
      <c r="O164" s="85" t="s">
        <v>179</v>
      </c>
      <c r="P164" s="50">
        <v>0</v>
      </c>
      <c r="Q164" s="50">
        <v>0</v>
      </c>
      <c r="R164" s="51" t="s">
        <v>367</v>
      </c>
      <c r="S164" s="52"/>
      <c r="T164" s="3"/>
      <c r="U164" s="13"/>
      <c r="V164" s="13"/>
      <c r="W164" s="13"/>
      <c r="X164" s="3"/>
      <c r="Y164" s="3"/>
      <c r="Z164" s="3"/>
    </row>
    <row r="165" spans="1:26" ht="83.25" customHeight="1" thickBot="1" x14ac:dyDescent="0.3">
      <c r="A165" s="188"/>
      <c r="B165" s="32" t="s">
        <v>155</v>
      </c>
      <c r="C165" s="249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1"/>
      <c r="U165" s="13"/>
      <c r="V165" s="13"/>
      <c r="W165" s="13"/>
    </row>
    <row r="166" spans="1:26" ht="105.75" customHeight="1" thickBot="1" x14ac:dyDescent="0.3">
      <c r="A166" s="28" t="s">
        <v>145</v>
      </c>
      <c r="B166" s="28" t="s">
        <v>90</v>
      </c>
      <c r="C166" s="85" t="s">
        <v>66</v>
      </c>
      <c r="D166" s="101">
        <v>1554.2</v>
      </c>
      <c r="E166" s="101">
        <v>639.28</v>
      </c>
      <c r="F166" s="83">
        <v>42</v>
      </c>
      <c r="G166" s="83">
        <v>1429.9</v>
      </c>
      <c r="H166" s="83">
        <v>588.14</v>
      </c>
      <c r="I166" s="83">
        <v>124.3</v>
      </c>
      <c r="J166" s="83">
        <v>51.14</v>
      </c>
      <c r="K166" s="83">
        <v>0</v>
      </c>
      <c r="L166" s="83">
        <v>0</v>
      </c>
      <c r="M166" s="83">
        <v>0</v>
      </c>
      <c r="N166" s="83">
        <v>0</v>
      </c>
      <c r="O166" s="85" t="s">
        <v>180</v>
      </c>
      <c r="P166" s="50">
        <v>0</v>
      </c>
      <c r="Q166" s="50">
        <v>0</v>
      </c>
      <c r="R166" s="51" t="s">
        <v>368</v>
      </c>
      <c r="S166" s="53"/>
    </row>
    <row r="167" spans="1:26" ht="84.75" customHeight="1" thickBot="1" x14ac:dyDescent="0.3">
      <c r="A167" s="87"/>
      <c r="B167" s="32" t="s">
        <v>155</v>
      </c>
      <c r="C167" s="227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9"/>
    </row>
    <row r="168" spans="1:26" ht="91.5" customHeight="1" thickBot="1" x14ac:dyDescent="0.3">
      <c r="A168" s="230" t="s">
        <v>146</v>
      </c>
      <c r="B168" s="230" t="s">
        <v>85</v>
      </c>
      <c r="C168" s="230" t="s">
        <v>66</v>
      </c>
      <c r="D168" s="66">
        <v>2404.5</v>
      </c>
      <c r="E168" s="186">
        <v>263.10000000000002</v>
      </c>
      <c r="F168" s="66">
        <v>11</v>
      </c>
      <c r="G168" s="190">
        <v>2212.1</v>
      </c>
      <c r="H168" s="190">
        <v>242.05</v>
      </c>
      <c r="I168" s="190">
        <v>192.4</v>
      </c>
      <c r="J168" s="190">
        <v>21.05</v>
      </c>
      <c r="K168" s="190">
        <v>0</v>
      </c>
      <c r="L168" s="190">
        <v>0</v>
      </c>
      <c r="M168" s="190">
        <v>0</v>
      </c>
      <c r="N168" s="190">
        <v>0</v>
      </c>
      <c r="O168" s="39" t="s">
        <v>183</v>
      </c>
      <c r="P168" s="47">
        <v>0</v>
      </c>
      <c r="Q168" s="47">
        <v>0</v>
      </c>
      <c r="R168" s="230" t="s">
        <v>369</v>
      </c>
      <c r="S168" s="290"/>
    </row>
    <row r="169" spans="1:26" ht="99" customHeight="1" thickBot="1" x14ac:dyDescent="0.3">
      <c r="A169" s="231"/>
      <c r="B169" s="231"/>
      <c r="C169" s="231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43" t="s">
        <v>200</v>
      </c>
      <c r="P169" s="47">
        <v>1</v>
      </c>
      <c r="Q169" s="40">
        <v>1</v>
      </c>
      <c r="R169" s="231"/>
      <c r="S169" s="291"/>
    </row>
    <row r="170" spans="1:26" ht="99" customHeight="1" thickBot="1" x14ac:dyDescent="0.3">
      <c r="A170" s="231"/>
      <c r="B170" s="231"/>
      <c r="C170" s="231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51" t="s">
        <v>201</v>
      </c>
      <c r="P170" s="54">
        <v>1</v>
      </c>
      <c r="Q170" s="55">
        <v>1</v>
      </c>
      <c r="R170" s="232"/>
      <c r="S170" s="291"/>
    </row>
    <row r="171" spans="1:26" ht="99" customHeight="1" thickBot="1" x14ac:dyDescent="0.3">
      <c r="A171" s="87"/>
      <c r="B171" s="32" t="s">
        <v>155</v>
      </c>
      <c r="C171" s="227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9"/>
    </row>
    <row r="172" spans="1:26" ht="54" customHeight="1" thickBot="1" x14ac:dyDescent="0.3">
      <c r="A172" s="28" t="s">
        <v>193</v>
      </c>
      <c r="B172" s="28" t="s">
        <v>192</v>
      </c>
      <c r="C172" s="183" t="s">
        <v>66</v>
      </c>
      <c r="D172" s="125">
        <f>SUM(D173+D175)</f>
        <v>27273.08</v>
      </c>
      <c r="E172" s="125">
        <f>SUM(E173+E175)</f>
        <v>14932.880000000001</v>
      </c>
      <c r="F172" s="125">
        <v>55</v>
      </c>
      <c r="G172" s="125">
        <f>SUM(G173+G175)</f>
        <v>25091.200000000001</v>
      </c>
      <c r="H172" s="125">
        <f>SUM(H173+H175)</f>
        <v>13738.25</v>
      </c>
      <c r="I172" s="125">
        <f>SUM(I173+I175)</f>
        <v>2181.88</v>
      </c>
      <c r="J172" s="125">
        <f>SUM(J173+J175)</f>
        <v>1194.6300000000001</v>
      </c>
      <c r="K172" s="125">
        <f>SUM(K173)</f>
        <v>0</v>
      </c>
      <c r="L172" s="125">
        <f>SUM(L173)</f>
        <v>0</v>
      </c>
      <c r="M172" s="125">
        <f>SUM(M173)</f>
        <v>0</v>
      </c>
      <c r="N172" s="125">
        <f>SUM(N173)</f>
        <v>0</v>
      </c>
      <c r="O172" s="27" t="s">
        <v>95</v>
      </c>
      <c r="P172" s="171" t="s">
        <v>95</v>
      </c>
      <c r="Q172" s="160" t="s">
        <v>95</v>
      </c>
      <c r="R172" s="209"/>
      <c r="S172" s="210"/>
    </row>
    <row r="173" spans="1:26" ht="112.5" customHeight="1" thickBot="1" x14ac:dyDescent="0.3">
      <c r="A173" s="86" t="s">
        <v>258</v>
      </c>
      <c r="B173" s="28" t="s">
        <v>257</v>
      </c>
      <c r="C173" s="188" t="s">
        <v>66</v>
      </c>
      <c r="D173" s="111">
        <v>13246.44</v>
      </c>
      <c r="E173" s="211">
        <v>10462.25</v>
      </c>
      <c r="F173" s="199">
        <v>79</v>
      </c>
      <c r="G173" s="211">
        <v>12186.7</v>
      </c>
      <c r="H173" s="199">
        <v>9625.27</v>
      </c>
      <c r="I173" s="211">
        <v>1059.74</v>
      </c>
      <c r="J173" s="211">
        <v>836.98</v>
      </c>
      <c r="K173" s="212">
        <v>0</v>
      </c>
      <c r="L173" s="213">
        <v>0</v>
      </c>
      <c r="M173" s="211">
        <v>0</v>
      </c>
      <c r="N173" s="199">
        <v>0</v>
      </c>
      <c r="O173" s="214" t="s">
        <v>259</v>
      </c>
      <c r="P173" s="54">
        <v>0</v>
      </c>
      <c r="Q173" s="54">
        <v>0</v>
      </c>
      <c r="R173" s="221" t="s">
        <v>359</v>
      </c>
      <c r="S173" s="215"/>
    </row>
    <row r="174" spans="1:26" ht="85.5" customHeight="1" thickBot="1" x14ac:dyDescent="0.3">
      <c r="A174" s="86"/>
      <c r="B174" s="25" t="s">
        <v>155</v>
      </c>
      <c r="C174" s="227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9"/>
    </row>
    <row r="175" spans="1:26" ht="78.75" customHeight="1" thickBot="1" x14ac:dyDescent="0.3">
      <c r="A175" s="86" t="s">
        <v>277</v>
      </c>
      <c r="B175" s="65" t="s">
        <v>278</v>
      </c>
      <c r="C175" s="188" t="s">
        <v>66</v>
      </c>
      <c r="D175" s="111">
        <v>14026.64</v>
      </c>
      <c r="E175" s="211">
        <v>4470.63</v>
      </c>
      <c r="F175" s="199">
        <v>32</v>
      </c>
      <c r="G175" s="211">
        <v>12904.5</v>
      </c>
      <c r="H175" s="199">
        <v>4112.9799999999996</v>
      </c>
      <c r="I175" s="211">
        <v>1122.1400000000001</v>
      </c>
      <c r="J175" s="211">
        <v>357.65</v>
      </c>
      <c r="K175" s="212">
        <v>0</v>
      </c>
      <c r="L175" s="213">
        <v>0</v>
      </c>
      <c r="M175" s="211">
        <v>0</v>
      </c>
      <c r="N175" s="199">
        <v>0</v>
      </c>
      <c r="O175" s="216" t="s">
        <v>314</v>
      </c>
      <c r="P175" s="54">
        <v>0</v>
      </c>
      <c r="Q175" s="54">
        <v>0</v>
      </c>
      <c r="R175" s="221" t="s">
        <v>360</v>
      </c>
      <c r="S175" s="215"/>
    </row>
    <row r="176" spans="1:26" ht="85.5" customHeight="1" thickBot="1" x14ac:dyDescent="0.3">
      <c r="A176" s="86"/>
      <c r="B176" s="25" t="s">
        <v>155</v>
      </c>
      <c r="C176" s="227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9"/>
    </row>
    <row r="177" spans="1:19" ht="53.25" customHeight="1" thickBot="1" x14ac:dyDescent="0.3">
      <c r="A177" s="28" t="s">
        <v>147</v>
      </c>
      <c r="B177" s="37" t="s">
        <v>148</v>
      </c>
      <c r="C177" s="43"/>
      <c r="D177" s="195">
        <f>SUM(D178+D180+D182+D184+D186+D188+D193+D195)</f>
        <v>511136.88</v>
      </c>
      <c r="E177" s="195">
        <f>SUM(E178+E180+E182+E184+E186+E188+E193+E195)</f>
        <v>128822.42</v>
      </c>
      <c r="F177" s="125">
        <f>SUM(E177/D177)*100</f>
        <v>25.203115846385415</v>
      </c>
      <c r="G177" s="195">
        <f>SUM(G178+G180+G182+G184+G186+G188+G193+G195)</f>
        <v>251226</v>
      </c>
      <c r="H177" s="195">
        <f>SUM(H178+H180+H182+H184+H186+H188+H193+H195)</f>
        <v>60963.93</v>
      </c>
      <c r="I177" s="195">
        <f>SUM(I178+I180+I182+I184+I186+I188+I193+I195)</f>
        <v>252051.18000000002</v>
      </c>
      <c r="J177" s="195">
        <f>SUM(J178+J180+J182+J184+J186+J188+J193+J195)</f>
        <v>65388.390000000007</v>
      </c>
      <c r="K177" s="195">
        <f>SUM(K178+K180+K182+K184+K186+K188)</f>
        <v>7859.7</v>
      </c>
      <c r="L177" s="195">
        <f>SUM(L178+L180+L182+L184+L188)</f>
        <v>2470.1</v>
      </c>
      <c r="M177" s="195">
        <f>SUM(M178+M180+M182+M184+M188)</f>
        <v>0</v>
      </c>
      <c r="N177" s="195">
        <f>SUM(N178+N180+N182+N184+N188)</f>
        <v>0</v>
      </c>
      <c r="O177" s="153"/>
      <c r="P177" s="56"/>
      <c r="Q177" s="57"/>
      <c r="R177" s="33"/>
      <c r="S177" s="58"/>
    </row>
    <row r="178" spans="1:19" ht="89.25" customHeight="1" thickBot="1" x14ac:dyDescent="0.3">
      <c r="A178" s="28" t="s">
        <v>149</v>
      </c>
      <c r="B178" s="37" t="s">
        <v>154</v>
      </c>
      <c r="C178" s="43" t="s">
        <v>86</v>
      </c>
      <c r="D178" s="105">
        <v>157193.79999999999</v>
      </c>
      <c r="E178" s="105">
        <f>SUM(J178+L178)</f>
        <v>49402.86</v>
      </c>
      <c r="F178" s="105">
        <v>32</v>
      </c>
      <c r="G178" s="105">
        <v>0</v>
      </c>
      <c r="H178" s="105">
        <v>0</v>
      </c>
      <c r="I178" s="105">
        <v>149334.1</v>
      </c>
      <c r="J178" s="105">
        <v>46932.76</v>
      </c>
      <c r="K178" s="105">
        <v>7859.7</v>
      </c>
      <c r="L178" s="105">
        <v>2470.1</v>
      </c>
      <c r="M178" s="105">
        <v>0</v>
      </c>
      <c r="N178" s="105">
        <v>0</v>
      </c>
      <c r="O178" s="37" t="s">
        <v>260</v>
      </c>
      <c r="P178" s="47">
        <v>0</v>
      </c>
      <c r="Q178" s="40">
        <v>0</v>
      </c>
      <c r="R178" s="58" t="s">
        <v>371</v>
      </c>
      <c r="S178" s="58"/>
    </row>
    <row r="179" spans="1:19" ht="78.75" customHeight="1" thickBot="1" x14ac:dyDescent="0.3">
      <c r="A179" s="183"/>
      <c r="B179" s="25" t="s">
        <v>155</v>
      </c>
      <c r="C179" s="255" t="s">
        <v>372</v>
      </c>
      <c r="D179" s="256"/>
      <c r="E179" s="256"/>
      <c r="F179" s="256"/>
      <c r="G179" s="256"/>
      <c r="H179" s="256"/>
      <c r="I179" s="256"/>
      <c r="J179" s="256"/>
      <c r="K179" s="256"/>
      <c r="L179" s="256"/>
      <c r="M179" s="256"/>
      <c r="N179" s="256"/>
      <c r="O179" s="256"/>
      <c r="P179" s="256"/>
      <c r="Q179" s="256"/>
      <c r="R179" s="256"/>
      <c r="S179" s="257"/>
    </row>
    <row r="180" spans="1:19" ht="126.75" customHeight="1" thickBot="1" x14ac:dyDescent="0.3">
      <c r="A180" s="183" t="s">
        <v>150</v>
      </c>
      <c r="B180" s="28" t="s">
        <v>151</v>
      </c>
      <c r="C180" s="27" t="s">
        <v>66</v>
      </c>
      <c r="D180" s="217">
        <v>0</v>
      </c>
      <c r="E180" s="218">
        <v>0</v>
      </c>
      <c r="F180" s="218">
        <v>0</v>
      </c>
      <c r="G180" s="218">
        <v>0</v>
      </c>
      <c r="H180" s="218">
        <v>0</v>
      </c>
      <c r="I180" s="218">
        <v>0</v>
      </c>
      <c r="J180" s="218">
        <v>0</v>
      </c>
      <c r="K180" s="218">
        <v>0</v>
      </c>
      <c r="L180" s="218">
        <v>0</v>
      </c>
      <c r="M180" s="218">
        <v>0</v>
      </c>
      <c r="N180" s="218">
        <v>0</v>
      </c>
      <c r="O180" s="37" t="s">
        <v>181</v>
      </c>
      <c r="P180" s="47">
        <v>0</v>
      </c>
      <c r="Q180" s="40">
        <v>0</v>
      </c>
      <c r="R180" s="58"/>
      <c r="S180" s="58"/>
    </row>
    <row r="181" spans="1:19" ht="92.25" customHeight="1" thickBot="1" x14ac:dyDescent="0.3">
      <c r="A181" s="183"/>
      <c r="B181" s="25" t="s">
        <v>155</v>
      </c>
      <c r="C181" s="249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1"/>
    </row>
    <row r="182" spans="1:19" ht="126" customHeight="1" thickBot="1" x14ac:dyDescent="0.3">
      <c r="A182" s="183" t="s">
        <v>261</v>
      </c>
      <c r="B182" s="28" t="s">
        <v>262</v>
      </c>
      <c r="C182" s="27" t="s">
        <v>66</v>
      </c>
      <c r="D182" s="112">
        <v>25465.5</v>
      </c>
      <c r="E182" s="126">
        <v>0</v>
      </c>
      <c r="F182" s="112">
        <v>0</v>
      </c>
      <c r="G182" s="126">
        <v>23428.3</v>
      </c>
      <c r="H182" s="112">
        <v>0</v>
      </c>
      <c r="I182" s="126">
        <v>2037.2</v>
      </c>
      <c r="J182" s="112">
        <v>0</v>
      </c>
      <c r="K182" s="126">
        <v>0</v>
      </c>
      <c r="L182" s="112">
        <v>0</v>
      </c>
      <c r="M182" s="126">
        <v>0</v>
      </c>
      <c r="N182" s="112">
        <v>0</v>
      </c>
      <c r="O182" s="27" t="s">
        <v>263</v>
      </c>
      <c r="P182" s="47">
        <v>0</v>
      </c>
      <c r="Q182" s="47">
        <v>0</v>
      </c>
      <c r="R182" s="222" t="s">
        <v>361</v>
      </c>
      <c r="S182" s="27"/>
    </row>
    <row r="183" spans="1:19" ht="72.75" customHeight="1" thickBot="1" x14ac:dyDescent="0.3">
      <c r="A183" s="188"/>
      <c r="B183" s="85" t="s">
        <v>155</v>
      </c>
      <c r="C183" s="27"/>
      <c r="D183" s="112"/>
      <c r="E183" s="170"/>
      <c r="F183" s="112"/>
      <c r="G183" s="170"/>
      <c r="H183" s="112"/>
      <c r="I183" s="170"/>
      <c r="J183" s="112"/>
      <c r="K183" s="170"/>
      <c r="L183" s="112"/>
      <c r="M183" s="170"/>
      <c r="N183" s="112"/>
      <c r="O183" s="171"/>
      <c r="P183" s="47"/>
      <c r="Q183" s="75"/>
      <c r="R183" s="171"/>
      <c r="S183" s="172"/>
    </row>
    <row r="184" spans="1:19" ht="61.5" customHeight="1" thickBot="1" x14ac:dyDescent="0.3">
      <c r="A184" s="188" t="s">
        <v>194</v>
      </c>
      <c r="B184" s="85" t="s">
        <v>195</v>
      </c>
      <c r="C184" s="27" t="s">
        <v>66</v>
      </c>
      <c r="D184" s="126">
        <v>15000</v>
      </c>
      <c r="E184" s="170">
        <v>8144.57</v>
      </c>
      <c r="F184" s="126">
        <v>55</v>
      </c>
      <c r="G184" s="170">
        <v>15000</v>
      </c>
      <c r="H184" s="126">
        <v>8144.57</v>
      </c>
      <c r="I184" s="170">
        <v>0</v>
      </c>
      <c r="J184" s="126">
        <v>0</v>
      </c>
      <c r="K184" s="170">
        <v>0</v>
      </c>
      <c r="L184" s="126">
        <v>0</v>
      </c>
      <c r="M184" s="170">
        <v>0</v>
      </c>
      <c r="N184" s="126">
        <v>0</v>
      </c>
      <c r="O184" s="171" t="s">
        <v>264</v>
      </c>
      <c r="P184" s="31">
        <v>0</v>
      </c>
      <c r="Q184" s="219">
        <v>0</v>
      </c>
      <c r="R184" s="222" t="s">
        <v>362</v>
      </c>
      <c r="S184" s="172"/>
    </row>
    <row r="185" spans="1:19" ht="75.75" customHeight="1" thickBot="1" x14ac:dyDescent="0.3">
      <c r="A185" s="188"/>
      <c r="B185" s="85" t="s">
        <v>155</v>
      </c>
      <c r="C185" s="249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1"/>
    </row>
    <row r="186" spans="1:19" ht="137.25" customHeight="1" thickBot="1" x14ac:dyDescent="0.3">
      <c r="A186" s="188" t="s">
        <v>279</v>
      </c>
      <c r="B186" s="85" t="s">
        <v>280</v>
      </c>
      <c r="C186" s="27" t="s">
        <v>66</v>
      </c>
      <c r="D186" s="126">
        <v>98606.44</v>
      </c>
      <c r="E186" s="170">
        <v>29581.91</v>
      </c>
      <c r="F186" s="126">
        <v>30</v>
      </c>
      <c r="G186" s="170">
        <v>90717.9</v>
      </c>
      <c r="H186" s="126">
        <v>27215.360000000001</v>
      </c>
      <c r="I186" s="170">
        <v>7888.54</v>
      </c>
      <c r="J186" s="126">
        <v>2366.5500000000002</v>
      </c>
      <c r="K186" s="170">
        <v>0</v>
      </c>
      <c r="L186" s="126">
        <v>0</v>
      </c>
      <c r="M186" s="170">
        <v>0</v>
      </c>
      <c r="N186" s="126">
        <v>0</v>
      </c>
      <c r="O186" s="171" t="s">
        <v>291</v>
      </c>
      <c r="P186" s="31">
        <v>0</v>
      </c>
      <c r="Q186" s="219">
        <v>0</v>
      </c>
      <c r="R186" s="222" t="s">
        <v>363</v>
      </c>
      <c r="S186" s="172"/>
    </row>
    <row r="187" spans="1:19" ht="77.25" customHeight="1" thickBot="1" x14ac:dyDescent="0.3">
      <c r="A187" s="188"/>
      <c r="B187" s="85" t="s">
        <v>155</v>
      </c>
      <c r="C187" s="249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1"/>
    </row>
    <row r="188" spans="1:19" ht="108.75" customHeight="1" thickBot="1" x14ac:dyDescent="0.3">
      <c r="A188" s="230" t="s">
        <v>266</v>
      </c>
      <c r="B188" s="230" t="s">
        <v>267</v>
      </c>
      <c r="C188" s="230" t="s">
        <v>268</v>
      </c>
      <c r="D188" s="235">
        <v>180004</v>
      </c>
      <c r="E188" s="235">
        <v>30365.8</v>
      </c>
      <c r="F188" s="235">
        <f>SUM(E188/D188)*100</f>
        <v>16.869514010799762</v>
      </c>
      <c r="G188" s="235">
        <v>90002</v>
      </c>
      <c r="H188" s="235">
        <v>15182.9</v>
      </c>
      <c r="I188" s="235">
        <v>90002</v>
      </c>
      <c r="J188" s="235">
        <v>15182.9</v>
      </c>
      <c r="K188" s="235">
        <v>0</v>
      </c>
      <c r="L188" s="235">
        <v>0</v>
      </c>
      <c r="M188" s="235">
        <v>0</v>
      </c>
      <c r="N188" s="235">
        <v>0</v>
      </c>
      <c r="O188" s="27" t="s">
        <v>296</v>
      </c>
      <c r="P188" s="31">
        <v>0</v>
      </c>
      <c r="Q188" s="31">
        <v>0</v>
      </c>
      <c r="R188" s="241" t="s">
        <v>364</v>
      </c>
      <c r="S188" s="244"/>
    </row>
    <row r="189" spans="1:19" ht="42" customHeight="1" thickBot="1" x14ac:dyDescent="0.3">
      <c r="A189" s="231"/>
      <c r="B189" s="231"/>
      <c r="C189" s="231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43" t="s">
        <v>297</v>
      </c>
      <c r="P189" s="47">
        <v>0</v>
      </c>
      <c r="Q189" s="47">
        <v>0</v>
      </c>
      <c r="R189" s="242"/>
      <c r="S189" s="245"/>
    </row>
    <row r="190" spans="1:19" ht="40.5" customHeight="1" thickBot="1" x14ac:dyDescent="0.3">
      <c r="A190" s="231"/>
      <c r="B190" s="231"/>
      <c r="C190" s="231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43" t="s">
        <v>298</v>
      </c>
      <c r="P190" s="47">
        <v>0</v>
      </c>
      <c r="Q190" s="47">
        <v>0</v>
      </c>
      <c r="R190" s="242"/>
      <c r="S190" s="245"/>
    </row>
    <row r="191" spans="1:19" ht="43.5" customHeight="1" thickBot="1" x14ac:dyDescent="0.3">
      <c r="A191" s="232"/>
      <c r="B191" s="232"/>
      <c r="C191" s="232"/>
      <c r="D191" s="236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43" t="s">
        <v>299</v>
      </c>
      <c r="P191" s="47">
        <v>0</v>
      </c>
      <c r="Q191" s="47">
        <v>0</v>
      </c>
      <c r="R191" s="243"/>
      <c r="S191" s="246"/>
    </row>
    <row r="192" spans="1:19" ht="97.5" customHeight="1" thickBot="1" x14ac:dyDescent="0.3">
      <c r="A192" s="86"/>
      <c r="B192" s="25" t="s">
        <v>155</v>
      </c>
      <c r="C192" s="238"/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40"/>
    </row>
    <row r="193" spans="1:19" ht="90" customHeight="1" thickBot="1" x14ac:dyDescent="0.3">
      <c r="A193" s="86" t="s">
        <v>281</v>
      </c>
      <c r="B193" s="37" t="s">
        <v>282</v>
      </c>
      <c r="C193" s="99" t="s">
        <v>66</v>
      </c>
      <c r="D193" s="103">
        <v>29674.2</v>
      </c>
      <c r="E193" s="103">
        <v>11327.28</v>
      </c>
      <c r="F193" s="103">
        <v>39</v>
      </c>
      <c r="G193" s="103">
        <v>27300.3</v>
      </c>
      <c r="H193" s="103">
        <v>10421.1</v>
      </c>
      <c r="I193" s="103">
        <v>2373.9</v>
      </c>
      <c r="J193" s="103">
        <v>906.18</v>
      </c>
      <c r="K193" s="103">
        <v>0</v>
      </c>
      <c r="L193" s="103">
        <v>0</v>
      </c>
      <c r="M193" s="103">
        <v>0</v>
      </c>
      <c r="N193" s="103">
        <v>0</v>
      </c>
      <c r="O193" s="43" t="s">
        <v>295</v>
      </c>
      <c r="P193" s="47">
        <v>0</v>
      </c>
      <c r="Q193" s="47">
        <v>0</v>
      </c>
      <c r="R193" s="223" t="s">
        <v>365</v>
      </c>
      <c r="S193" s="99"/>
    </row>
    <row r="194" spans="1:19" ht="78.75" customHeight="1" thickBot="1" x14ac:dyDescent="0.3">
      <c r="A194" s="86"/>
      <c r="B194" s="37" t="s">
        <v>155</v>
      </c>
      <c r="C194" s="238" t="s">
        <v>379</v>
      </c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40"/>
    </row>
    <row r="195" spans="1:19" ht="51.75" customHeight="1" thickBot="1" x14ac:dyDescent="0.3">
      <c r="A195" s="28" t="s">
        <v>283</v>
      </c>
      <c r="B195" s="37" t="s">
        <v>292</v>
      </c>
      <c r="C195" s="27" t="s">
        <v>66</v>
      </c>
      <c r="D195" s="103">
        <v>5192.9399999999996</v>
      </c>
      <c r="E195" s="103">
        <v>0</v>
      </c>
      <c r="F195" s="103">
        <v>0</v>
      </c>
      <c r="G195" s="103">
        <v>4777.5</v>
      </c>
      <c r="H195" s="103">
        <v>0</v>
      </c>
      <c r="I195" s="103">
        <v>415.44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  <c r="O195" s="43" t="s">
        <v>294</v>
      </c>
      <c r="P195" s="47">
        <v>0</v>
      </c>
      <c r="Q195" s="47">
        <v>0</v>
      </c>
      <c r="R195" s="223" t="s">
        <v>366</v>
      </c>
      <c r="S195" s="27"/>
    </row>
    <row r="196" spans="1:19" ht="51.75" customHeight="1" thickBot="1" x14ac:dyDescent="0.3">
      <c r="A196" s="28"/>
      <c r="B196" s="37" t="s">
        <v>155</v>
      </c>
      <c r="C196" s="238" t="s">
        <v>379</v>
      </c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</row>
    <row r="197" spans="1:19" ht="61.5" customHeight="1" thickBot="1" x14ac:dyDescent="0.3">
      <c r="A197" s="28" t="s">
        <v>284</v>
      </c>
      <c r="B197" s="37" t="s">
        <v>285</v>
      </c>
      <c r="C197" s="27"/>
      <c r="D197" s="125">
        <v>2500</v>
      </c>
      <c r="E197" s="125">
        <v>2500</v>
      </c>
      <c r="F197" s="125">
        <v>100</v>
      </c>
      <c r="G197" s="125">
        <v>2500</v>
      </c>
      <c r="H197" s="125">
        <v>2500</v>
      </c>
      <c r="I197" s="125">
        <v>0</v>
      </c>
      <c r="J197" s="125">
        <v>0</v>
      </c>
      <c r="K197" s="125">
        <v>0</v>
      </c>
      <c r="L197" s="125">
        <v>0</v>
      </c>
      <c r="M197" s="125">
        <v>0</v>
      </c>
      <c r="N197" s="125">
        <v>0</v>
      </c>
      <c r="O197" s="172"/>
      <c r="P197" s="49"/>
      <c r="Q197" s="49"/>
      <c r="R197" s="220"/>
      <c r="S197" s="220"/>
    </row>
    <row r="198" spans="1:19" ht="66.75" customHeight="1" thickBot="1" x14ac:dyDescent="0.3">
      <c r="A198" s="28" t="s">
        <v>286</v>
      </c>
      <c r="B198" s="37" t="s">
        <v>287</v>
      </c>
      <c r="C198" s="99" t="s">
        <v>66</v>
      </c>
      <c r="D198" s="103">
        <v>2500</v>
      </c>
      <c r="E198" s="103">
        <v>2500</v>
      </c>
      <c r="F198" s="103">
        <v>100</v>
      </c>
      <c r="G198" s="103">
        <v>2500</v>
      </c>
      <c r="H198" s="103">
        <v>2500</v>
      </c>
      <c r="I198" s="103">
        <v>0</v>
      </c>
      <c r="J198" s="103">
        <v>0</v>
      </c>
      <c r="K198" s="103">
        <v>0</v>
      </c>
      <c r="L198" s="103">
        <v>0</v>
      </c>
      <c r="M198" s="103">
        <v>0</v>
      </c>
      <c r="N198" s="103">
        <v>0</v>
      </c>
      <c r="O198" s="43" t="s">
        <v>293</v>
      </c>
      <c r="P198" s="47">
        <v>0</v>
      </c>
      <c r="Q198" s="47">
        <v>0</v>
      </c>
      <c r="R198" s="43"/>
      <c r="S198" s="99"/>
    </row>
    <row r="199" spans="1:19" ht="87.75" customHeight="1" thickBot="1" x14ac:dyDescent="0.3">
      <c r="A199" s="28"/>
      <c r="B199" s="25" t="s">
        <v>155</v>
      </c>
      <c r="C199" s="249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1"/>
    </row>
    <row r="200" spans="1:19" ht="51.75" customHeight="1" thickBot="1" x14ac:dyDescent="0.3">
      <c r="A200" s="329" t="s">
        <v>60</v>
      </c>
      <c r="B200" s="330"/>
      <c r="C200" s="40"/>
      <c r="D200" s="69">
        <f t="shared" ref="D200" si="12">SUM(D140+D148+D150+D160+D163+D172+D177+D197)</f>
        <v>777396.64</v>
      </c>
      <c r="E200" s="69">
        <f>SUM(H200+J200+L200)</f>
        <v>275324.14999999997</v>
      </c>
      <c r="F200" s="67">
        <f>SUM(E200/D200)*100</f>
        <v>35.416174425451594</v>
      </c>
      <c r="G200" s="69">
        <f t="shared" ref="G200:L200" si="13">SUM(G140+G148+G150+G160+G163+G172+G177+G197)</f>
        <v>300507.3</v>
      </c>
      <c r="H200" s="69">
        <f t="shared" si="13"/>
        <v>80525.48</v>
      </c>
      <c r="I200" s="69">
        <f t="shared" si="13"/>
        <v>469029.64</v>
      </c>
      <c r="J200" s="69">
        <f t="shared" si="13"/>
        <v>192328.57</v>
      </c>
      <c r="K200" s="69">
        <f t="shared" si="13"/>
        <v>7859.7</v>
      </c>
      <c r="L200" s="69">
        <f t="shared" si="13"/>
        <v>2470.1</v>
      </c>
      <c r="M200" s="69">
        <f>SUM(M140+M148+M150+M160+M163+M172+M177)</f>
        <v>0</v>
      </c>
      <c r="N200" s="69">
        <f>SUM(N140+N148+N150+N160+N163+N172+N177)</f>
        <v>0</v>
      </c>
      <c r="O200" s="158"/>
      <c r="P200" s="47"/>
      <c r="Q200" s="40"/>
      <c r="R200" s="33"/>
      <c r="S200" s="33"/>
    </row>
    <row r="201" spans="1:19" ht="24.75" customHeight="1" thickBot="1" x14ac:dyDescent="0.3">
      <c r="A201" s="227" t="s">
        <v>16</v>
      </c>
      <c r="B201" s="229"/>
      <c r="C201" s="40"/>
      <c r="D201" s="68">
        <f>SUM(D65+D115+D138+D200)</f>
        <v>1578598.5300000003</v>
      </c>
      <c r="E201" s="68">
        <f>SUM(E65+E115+E138+E200)</f>
        <v>677377.64999999991</v>
      </c>
      <c r="F201" s="67">
        <f>SUM(E201/D201)*100</f>
        <v>42.910064663496158</v>
      </c>
      <c r="G201" s="68">
        <f>SUM(G65+G115+G138+G200)</f>
        <v>308935.8</v>
      </c>
      <c r="H201" s="68">
        <f>SUM(H65+H115+H138+H200)</f>
        <v>87247.91</v>
      </c>
      <c r="I201" s="68">
        <f>SUM(I65+I115+I138+I200)</f>
        <v>1261803.0300000003</v>
      </c>
      <c r="J201" s="68">
        <f>SUM(J65+J115+J138+J200)</f>
        <v>587659.64000000013</v>
      </c>
      <c r="K201" s="68">
        <f>SUM(K65+K115+K138+K200)</f>
        <v>7859.7</v>
      </c>
      <c r="L201" s="68">
        <f>SUM(L65+L115+L138+L200)</f>
        <v>2470.1</v>
      </c>
      <c r="M201" s="68">
        <f>SUM(M65+M115+M138+M200)</f>
        <v>0</v>
      </c>
      <c r="N201" s="68">
        <f>SUM(N65+N115+N138+N200)</f>
        <v>0</v>
      </c>
      <c r="O201" s="158"/>
      <c r="P201" s="37"/>
      <c r="Q201" s="37"/>
      <c r="R201" s="33"/>
      <c r="S201" s="33"/>
    </row>
    <row r="202" spans="1:19" ht="15.75" customHeight="1" thickBot="1" x14ac:dyDescent="0.3">
      <c r="A202" s="227" t="s">
        <v>11</v>
      </c>
      <c r="B202" s="229"/>
      <c r="C202" s="40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40"/>
      <c r="P202" s="40"/>
      <c r="Q202" s="40"/>
      <c r="R202" s="40"/>
      <c r="S202" s="40"/>
    </row>
    <row r="203" spans="1:19" ht="33" customHeight="1" thickBot="1" x14ac:dyDescent="0.3">
      <c r="A203" s="227" t="s">
        <v>17</v>
      </c>
      <c r="B203" s="229"/>
      <c r="C203" s="40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26"/>
      <c r="P203" s="37"/>
      <c r="Q203" s="37"/>
      <c r="R203" s="37"/>
      <c r="S203" s="40"/>
    </row>
    <row r="204" spans="1:19" ht="15" customHeight="1" x14ac:dyDescent="0.25">
      <c r="A204" s="328"/>
      <c r="B204" s="328"/>
      <c r="C204" s="328"/>
      <c r="D204" s="328"/>
      <c r="E204" s="328"/>
      <c r="F204" s="328"/>
      <c r="G204" s="59"/>
      <c r="H204" s="59"/>
      <c r="I204" s="59"/>
      <c r="J204" s="59"/>
      <c r="K204" s="59"/>
      <c r="L204" s="59"/>
      <c r="M204" s="59"/>
      <c r="N204" s="59"/>
      <c r="O204" s="60"/>
      <c r="P204" s="59"/>
      <c r="Q204" s="59"/>
      <c r="R204" s="59"/>
      <c r="S204" s="59"/>
    </row>
    <row r="205" spans="1:19" x14ac:dyDescent="0.25">
      <c r="O205" s="12"/>
    </row>
    <row r="206" spans="1:19" ht="15.75" x14ac:dyDescent="0.25">
      <c r="B206" s="61" t="s">
        <v>265</v>
      </c>
      <c r="C206" s="61"/>
      <c r="D206" s="61"/>
      <c r="F206" s="4"/>
      <c r="G206" s="4"/>
      <c r="I206" s="88"/>
      <c r="O206" s="2"/>
    </row>
    <row r="207" spans="1:19" x14ac:dyDescent="0.25">
      <c r="H207" s="4"/>
      <c r="I207" s="4"/>
      <c r="J207" s="88"/>
    </row>
    <row r="208" spans="1:19" x14ac:dyDescent="0.25">
      <c r="I208" s="224"/>
    </row>
    <row r="209" spans="4:13" x14ac:dyDescent="0.25">
      <c r="D209" s="88"/>
      <c r="E209" s="4"/>
      <c r="J209" s="4"/>
    </row>
    <row r="210" spans="4:13" x14ac:dyDescent="0.25">
      <c r="I210" s="4"/>
      <c r="L210" s="4"/>
      <c r="M210" s="4"/>
    </row>
    <row r="211" spans="4:13" x14ac:dyDescent="0.25">
      <c r="I211" s="4"/>
    </row>
    <row r="213" spans="4:13" x14ac:dyDescent="0.25">
      <c r="I213" s="4"/>
    </row>
  </sheetData>
  <mergeCells count="364">
    <mergeCell ref="C185:S185"/>
    <mergeCell ref="C159:S159"/>
    <mergeCell ref="C167:S167"/>
    <mergeCell ref="C181:S181"/>
    <mergeCell ref="C124:S124"/>
    <mergeCell ref="C129:S129"/>
    <mergeCell ref="C132:S132"/>
    <mergeCell ref="C135:S135"/>
    <mergeCell ref="C143:S143"/>
    <mergeCell ref="C145:S145"/>
    <mergeCell ref="C152:S152"/>
    <mergeCell ref="C154:S154"/>
    <mergeCell ref="R125:R128"/>
    <mergeCell ref="N125:N128"/>
    <mergeCell ref="L125:L128"/>
    <mergeCell ref="M125:M128"/>
    <mergeCell ref="O130:O131"/>
    <mergeCell ref="P130:P131"/>
    <mergeCell ref="Q130:Q131"/>
    <mergeCell ref="D125:D128"/>
    <mergeCell ref="H125:H128"/>
    <mergeCell ref="C179:S179"/>
    <mergeCell ref="K125:K128"/>
    <mergeCell ref="G125:G128"/>
    <mergeCell ref="A204:F204"/>
    <mergeCell ref="J101:J102"/>
    <mergeCell ref="K101:K102"/>
    <mergeCell ref="J87:J88"/>
    <mergeCell ref="F87:F88"/>
    <mergeCell ref="E67:E68"/>
    <mergeCell ref="F70:F72"/>
    <mergeCell ref="D67:D68"/>
    <mergeCell ref="H87:H88"/>
    <mergeCell ref="I87:I88"/>
    <mergeCell ref="H74:H75"/>
    <mergeCell ref="C74:C75"/>
    <mergeCell ref="D74:D75"/>
    <mergeCell ref="E70:E72"/>
    <mergeCell ref="A203:B203"/>
    <mergeCell ref="A202:B202"/>
    <mergeCell ref="A200:B200"/>
    <mergeCell ref="A87:A88"/>
    <mergeCell ref="D130:D131"/>
    <mergeCell ref="B70:B72"/>
    <mergeCell ref="D70:D72"/>
    <mergeCell ref="C196:S196"/>
    <mergeCell ref="C194:S194"/>
    <mergeCell ref="C187:S187"/>
    <mergeCell ref="A201:B201"/>
    <mergeCell ref="A130:A131"/>
    <mergeCell ref="C2:O2"/>
    <mergeCell ref="O101:O102"/>
    <mergeCell ref="Q101:Q102"/>
    <mergeCell ref="P101:P102"/>
    <mergeCell ref="N87:N88"/>
    <mergeCell ref="L101:L102"/>
    <mergeCell ref="M101:M102"/>
    <mergeCell ref="H70:H72"/>
    <mergeCell ref="O70:O71"/>
    <mergeCell ref="P70:P71"/>
    <mergeCell ref="N70:N72"/>
    <mergeCell ref="C101:C102"/>
    <mergeCell ref="D101:D102"/>
    <mergeCell ref="E101:E102"/>
    <mergeCell ref="L87:L88"/>
    <mergeCell ref="E87:E88"/>
    <mergeCell ref="G87:G88"/>
    <mergeCell ref="G101:G102"/>
    <mergeCell ref="E74:E75"/>
    <mergeCell ref="C76:S76"/>
    <mergeCell ref="P67:P68"/>
    <mergeCell ref="I125:I128"/>
    <mergeCell ref="R87:R88"/>
    <mergeCell ref="R101:R102"/>
    <mergeCell ref="C95:S95"/>
    <mergeCell ref="B130:B131"/>
    <mergeCell ref="A74:A75"/>
    <mergeCell ref="B74:B75"/>
    <mergeCell ref="A139:S139"/>
    <mergeCell ref="C130:C131"/>
    <mergeCell ref="E130:E131"/>
    <mergeCell ref="S101:S102"/>
    <mergeCell ref="H130:H131"/>
    <mergeCell ref="G130:G131"/>
    <mergeCell ref="F130:F131"/>
    <mergeCell ref="A115:B115"/>
    <mergeCell ref="A138:B138"/>
    <mergeCell ref="A125:A128"/>
    <mergeCell ref="B101:B102"/>
    <mergeCell ref="B87:B88"/>
    <mergeCell ref="A101:A102"/>
    <mergeCell ref="M87:M88"/>
    <mergeCell ref="A116:S116"/>
    <mergeCell ref="F125:F128"/>
    <mergeCell ref="C125:C128"/>
    <mergeCell ref="R74:R75"/>
    <mergeCell ref="C93:S93"/>
    <mergeCell ref="C91:S91"/>
    <mergeCell ref="C89:S89"/>
    <mergeCell ref="H101:H102"/>
    <mergeCell ref="C122:S122"/>
    <mergeCell ref="C103:S103"/>
    <mergeCell ref="C107:S107"/>
    <mergeCell ref="C98:S98"/>
    <mergeCell ref="I101:I102"/>
    <mergeCell ref="C114:S114"/>
    <mergeCell ref="C120:S120"/>
    <mergeCell ref="C112:S112"/>
    <mergeCell ref="N101:N102"/>
    <mergeCell ref="S87:S88"/>
    <mergeCell ref="C156:S156"/>
    <mergeCell ref="C162:S162"/>
    <mergeCell ref="F101:F102"/>
    <mergeCell ref="D87:D88"/>
    <mergeCell ref="C165:S165"/>
    <mergeCell ref="T12:T13"/>
    <mergeCell ref="N12:N13"/>
    <mergeCell ref="F58:F59"/>
    <mergeCell ref="J25:J26"/>
    <mergeCell ref="G25:G26"/>
    <mergeCell ref="M25:M26"/>
    <mergeCell ref="K25:K26"/>
    <mergeCell ref="G36:G37"/>
    <mergeCell ref="F36:F37"/>
    <mergeCell ref="M20:M21"/>
    <mergeCell ref="H58:H59"/>
    <mergeCell ref="S12:S13"/>
    <mergeCell ref="R12:R13"/>
    <mergeCell ref="C52:S52"/>
    <mergeCell ref="K50:K51"/>
    <mergeCell ref="L50:L51"/>
    <mergeCell ref="R36:R37"/>
    <mergeCell ref="K87:K88"/>
    <mergeCell ref="S20:S21"/>
    <mergeCell ref="R20:R21"/>
    <mergeCell ref="S25:S26"/>
    <mergeCell ref="R25:R26"/>
    <mergeCell ref="J36:J37"/>
    <mergeCell ref="S36:S37"/>
    <mergeCell ref="C40:S40"/>
    <mergeCell ref="Q67:Q68"/>
    <mergeCell ref="S58:S59"/>
    <mergeCell ref="K67:K68"/>
    <mergeCell ref="F67:F68"/>
    <mergeCell ref="I67:I68"/>
    <mergeCell ref="J67:J68"/>
    <mergeCell ref="C54:S54"/>
    <mergeCell ref="C42:S42"/>
    <mergeCell ref="C44:S44"/>
    <mergeCell ref="D50:D51"/>
    <mergeCell ref="G50:G51"/>
    <mergeCell ref="H50:H51"/>
    <mergeCell ref="J50:J51"/>
    <mergeCell ref="M50:M51"/>
    <mergeCell ref="C60:S60"/>
    <mergeCell ref="D58:D59"/>
    <mergeCell ref="C56:S56"/>
    <mergeCell ref="S67:S68"/>
    <mergeCell ref="N67:N68"/>
    <mergeCell ref="H36:H37"/>
    <mergeCell ref="F74:F75"/>
    <mergeCell ref="N74:N75"/>
    <mergeCell ref="I74:I75"/>
    <mergeCell ref="C67:C68"/>
    <mergeCell ref="G74:G75"/>
    <mergeCell ref="M74:M75"/>
    <mergeCell ref="C48:S48"/>
    <mergeCell ref="H67:H68"/>
    <mergeCell ref="I50:I51"/>
    <mergeCell ref="K74:K75"/>
    <mergeCell ref="L74:L75"/>
    <mergeCell ref="J74:J75"/>
    <mergeCell ref="K70:K72"/>
    <mergeCell ref="C64:S64"/>
    <mergeCell ref="I36:I37"/>
    <mergeCell ref="R50:R51"/>
    <mergeCell ref="B58:B59"/>
    <mergeCell ref="C58:C59"/>
    <mergeCell ref="H25:H26"/>
    <mergeCell ref="D36:D37"/>
    <mergeCell ref="E25:E26"/>
    <mergeCell ref="G58:G59"/>
    <mergeCell ref="C73:S73"/>
    <mergeCell ref="S70:S72"/>
    <mergeCell ref="G70:G72"/>
    <mergeCell ref="M67:M68"/>
    <mergeCell ref="C70:C72"/>
    <mergeCell ref="L58:L59"/>
    <mergeCell ref="M58:M59"/>
    <mergeCell ref="M70:M72"/>
    <mergeCell ref="I70:I72"/>
    <mergeCell ref="J70:J72"/>
    <mergeCell ref="Q70:Q71"/>
    <mergeCell ref="G67:G68"/>
    <mergeCell ref="L70:L72"/>
    <mergeCell ref="O67:O68"/>
    <mergeCell ref="R58:R59"/>
    <mergeCell ref="R70:R72"/>
    <mergeCell ref="C29:S29"/>
    <mergeCell ref="C34:S34"/>
    <mergeCell ref="A70:A72"/>
    <mergeCell ref="K20:K21"/>
    <mergeCell ref="L20:L21"/>
    <mergeCell ref="F25:F26"/>
    <mergeCell ref="D25:D26"/>
    <mergeCell ref="N58:N59"/>
    <mergeCell ref="J58:J59"/>
    <mergeCell ref="I58:I59"/>
    <mergeCell ref="K58:K59"/>
    <mergeCell ref="E58:E59"/>
    <mergeCell ref="B50:B51"/>
    <mergeCell ref="C50:C51"/>
    <mergeCell ref="F50:F51"/>
    <mergeCell ref="E50:E51"/>
    <mergeCell ref="B67:B68"/>
    <mergeCell ref="A65:B65"/>
    <mergeCell ref="A58:A59"/>
    <mergeCell ref="N20:N21"/>
    <mergeCell ref="N50:N51"/>
    <mergeCell ref="N25:N26"/>
    <mergeCell ref="N36:N37"/>
    <mergeCell ref="L67:L68"/>
    <mergeCell ref="L36:L37"/>
    <mergeCell ref="C27:S27"/>
    <mergeCell ref="A50:A51"/>
    <mergeCell ref="B3:B6"/>
    <mergeCell ref="C3:C6"/>
    <mergeCell ref="A36:A37"/>
    <mergeCell ref="B36:B37"/>
    <mergeCell ref="A20:A21"/>
    <mergeCell ref="C36:C37"/>
    <mergeCell ref="L12:L13"/>
    <mergeCell ref="C12:C13"/>
    <mergeCell ref="E20:E21"/>
    <mergeCell ref="I25:I26"/>
    <mergeCell ref="A25:A26"/>
    <mergeCell ref="B25:B26"/>
    <mergeCell ref="C25:C26"/>
    <mergeCell ref="L25:L26"/>
    <mergeCell ref="C14:S14"/>
    <mergeCell ref="C16:S16"/>
    <mergeCell ref="H20:H21"/>
    <mergeCell ref="I20:I21"/>
    <mergeCell ref="J20:J21"/>
    <mergeCell ref="K36:K37"/>
    <mergeCell ref="E36:E37"/>
    <mergeCell ref="C22:S22"/>
    <mergeCell ref="C38:S38"/>
    <mergeCell ref="C31:S31"/>
    <mergeCell ref="A1:T1"/>
    <mergeCell ref="R9:R10"/>
    <mergeCell ref="R67:R68"/>
    <mergeCell ref="S168:S170"/>
    <mergeCell ref="A168:A170"/>
    <mergeCell ref="B168:B170"/>
    <mergeCell ref="C168:C170"/>
    <mergeCell ref="K130:K131"/>
    <mergeCell ref="M130:M131"/>
    <mergeCell ref="J130:J131"/>
    <mergeCell ref="L130:L131"/>
    <mergeCell ref="N130:N131"/>
    <mergeCell ref="R130:R131"/>
    <mergeCell ref="S130:S131"/>
    <mergeCell ref="I130:I131"/>
    <mergeCell ref="F20:F21"/>
    <mergeCell ref="G20:G21"/>
    <mergeCell ref="A67:A68"/>
    <mergeCell ref="I12:I13"/>
    <mergeCell ref="A3:A6"/>
    <mergeCell ref="F12:F13"/>
    <mergeCell ref="D12:D13"/>
    <mergeCell ref="E12:E13"/>
    <mergeCell ref="D4:F5"/>
    <mergeCell ref="D9:D10"/>
    <mergeCell ref="E9:E10"/>
    <mergeCell ref="D20:D21"/>
    <mergeCell ref="B20:B21"/>
    <mergeCell ref="C20:C21"/>
    <mergeCell ref="A9:A10"/>
    <mergeCell ref="C9:C10"/>
    <mergeCell ref="B12:B13"/>
    <mergeCell ref="A12:A13"/>
    <mergeCell ref="C18:S18"/>
    <mergeCell ref="O12:O13"/>
    <mergeCell ref="P12:P13"/>
    <mergeCell ref="Q12:Q13"/>
    <mergeCell ref="H12:H13"/>
    <mergeCell ref="K12:K13"/>
    <mergeCell ref="F9:F10"/>
    <mergeCell ref="G4:N4"/>
    <mergeCell ref="I9:I10"/>
    <mergeCell ref="L9:L10"/>
    <mergeCell ref="J12:J13"/>
    <mergeCell ref="G12:G13"/>
    <mergeCell ref="M12:M13"/>
    <mergeCell ref="Q9:Q10"/>
    <mergeCell ref="S9:S10"/>
    <mergeCell ref="G9:G10"/>
    <mergeCell ref="H9:H10"/>
    <mergeCell ref="J9:J10"/>
    <mergeCell ref="R3:R6"/>
    <mergeCell ref="M5:N5"/>
    <mergeCell ref="S3:S6"/>
    <mergeCell ref="O3:Q5"/>
    <mergeCell ref="P9:P10"/>
    <mergeCell ref="O9:O10"/>
    <mergeCell ref="G5:H5"/>
    <mergeCell ref="I5:J5"/>
    <mergeCell ref="K5:L5"/>
    <mergeCell ref="K9:K10"/>
    <mergeCell ref="M9:M10"/>
    <mergeCell ref="N9:N10"/>
    <mergeCell ref="O25:O26"/>
    <mergeCell ref="Q25:Q26"/>
    <mergeCell ref="P25:P26"/>
    <mergeCell ref="M36:M37"/>
    <mergeCell ref="C24:S24"/>
    <mergeCell ref="D3:N3"/>
    <mergeCell ref="C176:S176"/>
    <mergeCell ref="C199:S199"/>
    <mergeCell ref="C137:S137"/>
    <mergeCell ref="C147:S147"/>
    <mergeCell ref="C174:S174"/>
    <mergeCell ref="C78:S78"/>
    <mergeCell ref="C81:S81"/>
    <mergeCell ref="C100:S100"/>
    <mergeCell ref="J108:J109"/>
    <mergeCell ref="K108:K109"/>
    <mergeCell ref="L108:L109"/>
    <mergeCell ref="M108:M109"/>
    <mergeCell ref="N108:N109"/>
    <mergeCell ref="R108:R109"/>
    <mergeCell ref="C87:C88"/>
    <mergeCell ref="J188:J191"/>
    <mergeCell ref="K188:K191"/>
    <mergeCell ref="L188:L191"/>
    <mergeCell ref="C192:S192"/>
    <mergeCell ref="M188:M191"/>
    <mergeCell ref="N188:N191"/>
    <mergeCell ref="R188:R191"/>
    <mergeCell ref="S188:S191"/>
    <mergeCell ref="A188:A191"/>
    <mergeCell ref="B188:B191"/>
    <mergeCell ref="C188:C191"/>
    <mergeCell ref="D188:D191"/>
    <mergeCell ref="E188:E191"/>
    <mergeCell ref="F188:F191"/>
    <mergeCell ref="G188:G191"/>
    <mergeCell ref="H188:H191"/>
    <mergeCell ref="I188:I191"/>
    <mergeCell ref="C171:S171"/>
    <mergeCell ref="R168:R170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E125:E128"/>
    <mergeCell ref="B125:B128"/>
    <mergeCell ref="J125:J128"/>
  </mergeCells>
  <printOptions horizontalCentered="1"/>
  <pageMargins left="0.39370078740157483" right="0.39370078740157483" top="0.39370078740157483" bottom="0.39370078740157483" header="0" footer="0"/>
  <pageSetup paperSize="9" scale="34" fitToWidth="0" orientation="landscape" r:id="rId1"/>
  <rowBreaks count="3" manualBreakCount="3">
    <brk id="22" max="18" man="1"/>
    <brk id="41" max="18" man="1"/>
    <brk id="61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Latrickova</cp:lastModifiedBy>
  <cp:lastPrinted>2021-02-11T08:31:49Z</cp:lastPrinted>
  <dcterms:created xsi:type="dcterms:W3CDTF">2016-04-05T13:45:47Z</dcterms:created>
  <dcterms:modified xsi:type="dcterms:W3CDTF">2022-07-22T12:00:04Z</dcterms:modified>
</cp:coreProperties>
</file>